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640" yWindow="885" windowWidth="8685" windowHeight="8655"/>
  </bookViews>
  <sheets>
    <sheet name="DCB MONTHLY PROGRESS" sheetId="2" r:id="rId1"/>
  </sheets>
  <definedNames>
    <definedName name="_xlnm._FilterDatabase" localSheetId="0" hidden="1">'DCB MONTHLY PROGRESS'!$A$9:$AG$131</definedName>
    <definedName name="_xlnm.Print_Area" localSheetId="0">'DCB MONTHLY PROGRESS'!$A$1:$Y$133</definedName>
    <definedName name="_xlnm.Print_Titles" localSheetId="0">'DCB MONTHLY PROGRESS'!$6:$8</definedName>
  </definedNames>
  <calcPr calcId="144525"/>
</workbook>
</file>

<file path=xl/calcChain.xml><?xml version="1.0" encoding="utf-8"?>
<calcChain xmlns="http://schemas.openxmlformats.org/spreadsheetml/2006/main">
  <c r="L36" i="2" l="1"/>
  <c r="Z116" i="2"/>
  <c r="Z106" i="2"/>
  <c r="Z98" i="2"/>
  <c r="Z92" i="2"/>
  <c r="Z82" i="2"/>
  <c r="Z38" i="2"/>
  <c r="M38" i="2" l="1"/>
  <c r="M116" i="2"/>
  <c r="M92" i="2"/>
  <c r="M82" i="2"/>
  <c r="M106" i="2"/>
  <c r="AA26" i="2"/>
  <c r="AA10" i="2"/>
  <c r="K27" i="2"/>
  <c r="AA27" i="2" s="1"/>
  <c r="K31" i="2"/>
  <c r="AA31" i="2" s="1"/>
  <c r="K35" i="2"/>
  <c r="AA35" i="2" s="1"/>
  <c r="M36" i="2"/>
  <c r="Z36" i="2" s="1"/>
  <c r="K24" i="2"/>
  <c r="AA24" i="2" s="1"/>
  <c r="K22" i="2"/>
  <c r="AA22" i="2" s="1"/>
  <c r="K34" i="2"/>
  <c r="AA34" i="2" s="1"/>
  <c r="K29" i="2"/>
  <c r="AA29" i="2" s="1"/>
  <c r="K32" i="2"/>
  <c r="AA32" i="2" s="1"/>
  <c r="K30" i="2"/>
  <c r="AA30" i="2" s="1"/>
  <c r="K18" i="2"/>
  <c r="AA18" i="2" s="1"/>
  <c r="K17" i="2"/>
  <c r="AA17" i="2" s="1"/>
  <c r="K15" i="2"/>
  <c r="AA15" i="2" s="1"/>
  <c r="K16" i="2"/>
  <c r="AA16" i="2" s="1"/>
  <c r="K23" i="2"/>
  <c r="AA23" i="2" s="1"/>
  <c r="K21" i="2"/>
  <c r="AA21" i="2" s="1"/>
  <c r="K28" i="2"/>
  <c r="AA28" i="2" s="1"/>
  <c r="K13" i="2"/>
  <c r="AA13" i="2" s="1"/>
  <c r="K33" i="2"/>
  <c r="AA33" i="2" s="1"/>
  <c r="K11" i="2"/>
  <c r="AA11" i="2" s="1"/>
  <c r="K25" i="2"/>
  <c r="AA25" i="2" s="1"/>
  <c r="AG19" i="2" l="1"/>
  <c r="K19" i="2"/>
  <c r="AA19" i="2" s="1"/>
  <c r="AG25" i="2"/>
  <c r="AG12" i="2"/>
  <c r="K12" i="2"/>
  <c r="AA12" i="2" s="1"/>
  <c r="K20" i="2"/>
  <c r="AA20" i="2" s="1"/>
  <c r="K14" i="2"/>
  <c r="AA14" i="2" s="1"/>
  <c r="AG14" i="2" l="1"/>
  <c r="AG20" i="2"/>
  <c r="T36" i="2" l="1"/>
  <c r="U36" i="2"/>
  <c r="M98" i="2" l="1"/>
  <c r="AE28" i="2" l="1"/>
  <c r="AE29" i="2"/>
  <c r="AE30" i="2"/>
  <c r="AE31" i="2"/>
  <c r="AF27" i="2"/>
  <c r="AD36" i="2" l="1"/>
  <c r="AC36" i="2"/>
  <c r="H36" i="2" l="1"/>
  <c r="P36" i="2"/>
  <c r="Q36" i="2"/>
  <c r="R36" i="2"/>
  <c r="S36" i="2"/>
  <c r="V36" i="2"/>
  <c r="W36" i="2"/>
  <c r="X36" i="2"/>
  <c r="O36" i="2"/>
  <c r="J36" i="2"/>
  <c r="AE35" i="2"/>
  <c r="AF26" i="2" l="1"/>
  <c r="K120" i="2"/>
  <c r="AA120" i="2" s="1"/>
  <c r="AE120" i="2"/>
  <c r="K119" i="2"/>
  <c r="AA119" i="2" s="1"/>
  <c r="AE119" i="2"/>
  <c r="K118" i="2"/>
  <c r="AA118" i="2" s="1"/>
  <c r="AE118" i="2"/>
  <c r="M132" i="2" l="1"/>
  <c r="M133" i="2" l="1"/>
  <c r="K117" i="2" l="1"/>
  <c r="AA117" i="2" s="1"/>
  <c r="AE117" i="2"/>
  <c r="K131" i="2"/>
  <c r="AA131" i="2" s="1"/>
  <c r="AE34" i="2"/>
  <c r="AC132" i="2" l="1"/>
  <c r="AE131" i="2"/>
  <c r="AE104" i="2" l="1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K116" i="2"/>
  <c r="AA116" i="2" s="1"/>
  <c r="AE25" i="2"/>
  <c r="AF24" i="2"/>
  <c r="AE23" i="2"/>
  <c r="K115" i="2"/>
  <c r="AA115" i="2" s="1"/>
  <c r="K114" i="2"/>
  <c r="AA114" i="2" s="1"/>
  <c r="K113" i="2"/>
  <c r="AA113" i="2" s="1"/>
  <c r="K112" i="2"/>
  <c r="AA112" i="2" s="1"/>
  <c r="K111" i="2"/>
  <c r="AA111" i="2" s="1"/>
  <c r="K110" i="2"/>
  <c r="AA110" i="2" s="1"/>
  <c r="K109" i="2"/>
  <c r="AA109" i="2" s="1"/>
  <c r="K108" i="2"/>
  <c r="AA108" i="2" s="1"/>
  <c r="K107" i="2"/>
  <c r="AA107" i="2" s="1"/>
  <c r="K104" i="2"/>
  <c r="AA104" i="2" s="1"/>
  <c r="K105" i="2"/>
  <c r="AA105" i="2" s="1"/>
  <c r="K106" i="2"/>
  <c r="AA106" i="2" s="1"/>
  <c r="K103" i="2"/>
  <c r="AA103" i="2" s="1"/>
  <c r="AE103" i="2"/>
  <c r="AE10" i="2" l="1"/>
  <c r="AE11" i="2"/>
  <c r="AE32" i="2"/>
  <c r="AE33" i="2"/>
  <c r="AD132" i="2"/>
  <c r="AE98" i="2"/>
  <c r="AE99" i="2"/>
  <c r="AE100" i="2"/>
  <c r="AE101" i="2"/>
  <c r="AE102" i="2"/>
  <c r="AE121" i="2"/>
  <c r="AE122" i="2"/>
  <c r="AE123" i="2"/>
  <c r="AE124" i="2"/>
  <c r="AE125" i="2"/>
  <c r="AE126" i="2"/>
  <c r="AE127" i="2"/>
  <c r="AE128" i="2"/>
  <c r="AE129" i="2"/>
  <c r="AE130" i="2"/>
  <c r="P132" i="2"/>
  <c r="Q132" i="2"/>
  <c r="R132" i="2"/>
  <c r="S132" i="2"/>
  <c r="T132" i="2"/>
  <c r="U132" i="2"/>
  <c r="V132" i="2"/>
  <c r="W132" i="2"/>
  <c r="X132" i="2"/>
  <c r="O132" i="2"/>
  <c r="J132" i="2"/>
  <c r="H132" i="2"/>
  <c r="K130" i="2"/>
  <c r="AA130" i="2" s="1"/>
  <c r="K129" i="2"/>
  <c r="AA129" i="2" s="1"/>
  <c r="K128" i="2"/>
  <c r="AA128" i="2" s="1"/>
  <c r="K127" i="2"/>
  <c r="AA127" i="2" s="1"/>
  <c r="K126" i="2"/>
  <c r="AA126" i="2" s="1"/>
  <c r="K125" i="2"/>
  <c r="AA125" i="2" s="1"/>
  <c r="K124" i="2"/>
  <c r="AA124" i="2" s="1"/>
  <c r="K123" i="2"/>
  <c r="AA123" i="2" s="1"/>
  <c r="K122" i="2"/>
  <c r="AA122" i="2" s="1"/>
  <c r="K121" i="2"/>
  <c r="AA121" i="2" s="1"/>
  <c r="K98" i="2"/>
  <c r="AA98" i="2" s="1"/>
  <c r="K99" i="2"/>
  <c r="AA99" i="2" s="1"/>
  <c r="K100" i="2"/>
  <c r="AA100" i="2" s="1"/>
  <c r="K101" i="2"/>
  <c r="AA101" i="2" s="1"/>
  <c r="K102" i="2"/>
  <c r="AA102" i="2" s="1"/>
  <c r="J137" i="2" l="1"/>
  <c r="AF132" i="2" l="1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18" i="2"/>
  <c r="AE19" i="2"/>
  <c r="AE20" i="2"/>
  <c r="AE21" i="2"/>
  <c r="AE22" i="2"/>
  <c r="K58" i="2"/>
  <c r="AA58" i="2" s="1"/>
  <c r="K59" i="2"/>
  <c r="AA59" i="2" s="1"/>
  <c r="K60" i="2"/>
  <c r="AA60" i="2" s="1"/>
  <c r="K61" i="2"/>
  <c r="AA61" i="2" s="1"/>
  <c r="K62" i="2"/>
  <c r="AA62" i="2" s="1"/>
  <c r="K63" i="2"/>
  <c r="AA63" i="2" s="1"/>
  <c r="K64" i="2"/>
  <c r="AA64" i="2" s="1"/>
  <c r="K65" i="2"/>
  <c r="AA65" i="2" s="1"/>
  <c r="K66" i="2"/>
  <c r="AA66" i="2" s="1"/>
  <c r="K67" i="2"/>
  <c r="AA67" i="2" s="1"/>
  <c r="K68" i="2"/>
  <c r="AA68" i="2" s="1"/>
  <c r="K69" i="2"/>
  <c r="AA69" i="2" s="1"/>
  <c r="K70" i="2"/>
  <c r="AA70" i="2" s="1"/>
  <c r="K71" i="2"/>
  <c r="AA71" i="2" s="1"/>
  <c r="K72" i="2"/>
  <c r="AA72" i="2" s="1"/>
  <c r="K73" i="2"/>
  <c r="AA73" i="2" s="1"/>
  <c r="K74" i="2"/>
  <c r="AA74" i="2" s="1"/>
  <c r="K75" i="2"/>
  <c r="AA75" i="2" s="1"/>
  <c r="K76" i="2"/>
  <c r="AA76" i="2" s="1"/>
  <c r="K77" i="2"/>
  <c r="AA77" i="2" s="1"/>
  <c r="K78" i="2"/>
  <c r="AA78" i="2" s="1"/>
  <c r="K79" i="2"/>
  <c r="AA79" i="2" s="1"/>
  <c r="K80" i="2"/>
  <c r="AA80" i="2" s="1"/>
  <c r="K81" i="2"/>
  <c r="AA81" i="2" s="1"/>
  <c r="K82" i="2"/>
  <c r="AA82" i="2" s="1"/>
  <c r="K83" i="2"/>
  <c r="AA83" i="2" s="1"/>
  <c r="K84" i="2"/>
  <c r="AA84" i="2" s="1"/>
  <c r="K85" i="2"/>
  <c r="AA85" i="2" s="1"/>
  <c r="K86" i="2"/>
  <c r="AA86" i="2" s="1"/>
  <c r="K87" i="2"/>
  <c r="AA87" i="2" s="1"/>
  <c r="K88" i="2"/>
  <c r="AA88" i="2" s="1"/>
  <c r="K89" i="2"/>
  <c r="AA89" i="2" s="1"/>
  <c r="K90" i="2"/>
  <c r="AA90" i="2" s="1"/>
  <c r="K91" i="2"/>
  <c r="AA91" i="2" s="1"/>
  <c r="K92" i="2"/>
  <c r="AA92" i="2" s="1"/>
  <c r="K93" i="2"/>
  <c r="AA93" i="2" s="1"/>
  <c r="K94" i="2"/>
  <c r="AA94" i="2" s="1"/>
  <c r="K95" i="2"/>
  <c r="AA95" i="2" s="1"/>
  <c r="K96" i="2"/>
  <c r="AA96" i="2" s="1"/>
  <c r="K97" i="2"/>
  <c r="AA97" i="2" s="1"/>
  <c r="AE57" i="2" l="1"/>
  <c r="K57" i="2"/>
  <c r="AA57" i="2" s="1"/>
  <c r="AD133" i="2" l="1"/>
  <c r="AC133" i="2"/>
  <c r="AE17" i="2"/>
  <c r="AE16" i="2"/>
  <c r="K56" i="2" l="1"/>
  <c r="AA56" i="2" s="1"/>
  <c r="AE56" i="2"/>
  <c r="K132" i="2" l="1"/>
  <c r="AE55" i="2"/>
  <c r="K55" i="2"/>
  <c r="AA55" i="2" s="1"/>
  <c r="AE54" i="2"/>
  <c r="K54" i="2"/>
  <c r="AA54" i="2" s="1"/>
  <c r="AE53" i="2"/>
  <c r="K53" i="2"/>
  <c r="AA53" i="2" s="1"/>
  <c r="AE52" i="2"/>
  <c r="K52" i="2"/>
  <c r="AA52" i="2" s="1"/>
  <c r="AE51" i="2"/>
  <c r="K51" i="2"/>
  <c r="AA51" i="2" s="1"/>
  <c r="AE50" i="2"/>
  <c r="K50" i="2"/>
  <c r="AA50" i="2" s="1"/>
  <c r="AE49" i="2"/>
  <c r="K49" i="2"/>
  <c r="AE48" i="2"/>
  <c r="K48" i="2"/>
  <c r="AA48" i="2" s="1"/>
  <c r="AE47" i="2"/>
  <c r="K47" i="2"/>
  <c r="AA47" i="2" s="1"/>
  <c r="AE46" i="2"/>
  <c r="K46" i="2"/>
  <c r="AA46" i="2" s="1"/>
  <c r="AE45" i="2"/>
  <c r="K45" i="2"/>
  <c r="AA45" i="2" s="1"/>
  <c r="AE44" i="2"/>
  <c r="K44" i="2"/>
  <c r="AA44" i="2" s="1"/>
  <c r="AE43" i="2"/>
  <c r="K43" i="2"/>
  <c r="AA43" i="2" s="1"/>
  <c r="AE42" i="2"/>
  <c r="K42" i="2"/>
  <c r="AA42" i="2" s="1"/>
  <c r="AE41" i="2"/>
  <c r="K41" i="2"/>
  <c r="AA41" i="2" s="1"/>
  <c r="AE40" i="2"/>
  <c r="K40" i="2"/>
  <c r="AA40" i="2" s="1"/>
  <c r="AE39" i="2"/>
  <c r="K39" i="2"/>
  <c r="AA39" i="2" s="1"/>
  <c r="AE38" i="2"/>
  <c r="K38" i="2"/>
  <c r="AA38" i="2" s="1"/>
  <c r="W133" i="2"/>
  <c r="U133" i="2"/>
  <c r="S133" i="2"/>
  <c r="Q133" i="2"/>
  <c r="O133" i="2"/>
  <c r="AE15" i="2"/>
  <c r="AE14" i="2"/>
  <c r="AE13" i="2"/>
  <c r="AF12" i="2"/>
  <c r="AF36" i="2" s="1"/>
  <c r="M135" i="2" l="1"/>
  <c r="K135" i="2"/>
  <c r="AA49" i="2"/>
  <c r="AA132" i="2" s="1"/>
  <c r="AE36" i="2"/>
  <c r="K36" i="2"/>
  <c r="AE132" i="2"/>
  <c r="AF133" i="2"/>
  <c r="J133" i="2"/>
  <c r="R133" i="2"/>
  <c r="V133" i="2"/>
  <c r="P133" i="2"/>
  <c r="T133" i="2"/>
  <c r="X133" i="2"/>
  <c r="H133" i="2"/>
  <c r="AA135" i="2" l="1"/>
  <c r="K133" i="2"/>
  <c r="AA36" i="2"/>
  <c r="AA133" i="2" s="1"/>
  <c r="AE133" i="2"/>
  <c r="AG133" i="2" s="1"/>
</calcChain>
</file>

<file path=xl/sharedStrings.xml><?xml version="1.0" encoding="utf-8"?>
<sst xmlns="http://schemas.openxmlformats.org/spreadsheetml/2006/main" count="802" uniqueCount="249">
  <si>
    <t>A</t>
  </si>
  <si>
    <t>B</t>
  </si>
  <si>
    <t>C</t>
  </si>
  <si>
    <t>D</t>
  </si>
  <si>
    <t>E</t>
  </si>
  <si>
    <t>F</t>
  </si>
  <si>
    <t>G</t>
  </si>
  <si>
    <t>WS</t>
  </si>
  <si>
    <t>RA</t>
  </si>
  <si>
    <t>ED</t>
  </si>
  <si>
    <t>PP</t>
  </si>
  <si>
    <t>MI</t>
  </si>
  <si>
    <t>RS</t>
  </si>
  <si>
    <t>RCS</t>
  </si>
  <si>
    <t>අංශය</t>
  </si>
  <si>
    <t>B1</t>
  </si>
  <si>
    <t>B2</t>
  </si>
  <si>
    <t>B3</t>
  </si>
  <si>
    <t>B4</t>
  </si>
  <si>
    <t>මැදගොඩ අදිකාරම්පුර පලමු පටුමග මාර්ගය සංවර්ධනය කිරීම</t>
  </si>
  <si>
    <t>වැරැල්ලගම, මරවනාගොඩ ශ්‍රී වජිරාරාම විහාරස්ථානයේ ධර්ම ශාලා ගොඩනැගිල්ල සංවර්ධනය කිරීම</t>
  </si>
  <si>
    <t>කුඹුරේගම ශ්‍රී සෝමානන්ද දහම් පාසලේ ගොඩනැගිල්ල සංවර්ධනය කිරීම</t>
  </si>
  <si>
    <t>අලි සබ්රි මැතිතුමා</t>
  </si>
  <si>
    <t>රාසික් මහතාගේ නිවස අසල ජලාපවාහන පද්ධතිය සකස් කිරීම</t>
  </si>
  <si>
    <t>මැදගොඩ ඉහල</t>
  </si>
  <si>
    <t>මරවනාගොඩ</t>
  </si>
  <si>
    <t>කුඹුරේගම</t>
  </si>
  <si>
    <t>ගලගෙදර මඩිගේ</t>
  </si>
  <si>
    <t>දිස්ත්‍රික් විමධ්‍යගත අයවැය වැඩසටහන 2021</t>
  </si>
  <si>
    <t>ඇමුණුම 01</t>
  </si>
  <si>
    <r>
      <t>ප්‍රා දේශීය ලේකම් කොට්ඨාශය (a)</t>
    </r>
    <r>
      <rPr>
        <b/>
        <vertAlign val="superscript"/>
        <sz val="12"/>
        <rFont val="Times New Roman"/>
        <family val="1"/>
      </rPr>
      <t xml:space="preserve">                 </t>
    </r>
  </si>
  <si>
    <t>නම: තුම්පනේ</t>
  </si>
  <si>
    <t>අංකය: 990</t>
  </si>
  <si>
    <t>ඉදිකිරීම්</t>
  </si>
  <si>
    <t>අ.අ</t>
  </si>
  <si>
    <t>ගරු අමාත්‍යතුමා/ මන්ත්‍රිතුමාගේ නම</t>
  </si>
  <si>
    <t>ව්‍යාපෘතියේ නම</t>
  </si>
  <si>
    <t xml:space="preserve">ග්‍රාම නිළධාරි වසම  (b) </t>
  </si>
  <si>
    <t xml:space="preserve">අංශය (c) (Sector) </t>
  </si>
  <si>
    <t>ව්‍යාපෘති ආකාරය (ඉදිකිරීම්/භාන්ඩ සහ සේවා ලබාදීම)</t>
  </si>
  <si>
    <t>වෙන්කල ප්‍රතිපාදන රු</t>
  </si>
  <si>
    <t>වියදම රු</t>
  </si>
  <si>
    <t>ම්නුම් ඒකකය</t>
  </si>
  <si>
    <t xml:space="preserve">භෞතික ප්‍රගතිය (d ) </t>
  </si>
  <si>
    <t>ප්‍රතිලාභීන් සංඛ්‍යාව</t>
  </si>
  <si>
    <t>වෙනත්</t>
  </si>
  <si>
    <t>ප්‍රාලේ</t>
  </si>
  <si>
    <t>ප්‍ර ස</t>
  </si>
  <si>
    <t>මිලදී ගැනීම්</t>
  </si>
  <si>
    <t>නම</t>
  </si>
  <si>
    <t>අංකය</t>
  </si>
  <si>
    <t>VAT සහිත</t>
  </si>
  <si>
    <t>VAT රහිත</t>
  </si>
  <si>
    <t>එකතුව</t>
  </si>
  <si>
    <t>√</t>
  </si>
  <si>
    <t>මිලදී ගැනිම</t>
  </si>
  <si>
    <t>බාංඅංග ග්‍රාම සංවර්ධන සමිතිය වෙත රසායනික තෙල් ඉසින යන්ත්‍රයක් සහ ඇලුමිණියම් අඩි 20 හකුලන ඉණිමගක් සහ සෝලා විදුලි පඹ වැටවල් සදහා</t>
  </si>
  <si>
    <t>බාංඅංග</t>
  </si>
  <si>
    <t>විශ්‍රාමික රණවිරු සංසදය , හේනේපොල පොහොලියද්ද KDS/TUH/සු/2018/06 බුෆේ සෙට් 01</t>
  </si>
  <si>
    <t>තහල්පිටිය</t>
  </si>
  <si>
    <t>සදුන් උයන එකමුතු සුභ සාධක සමිතිය , සදුන් උයන ,කුඹුරේගම , තුම් /ප්‍රා/ලේ/ප්‍ර/2007/10 ඇදි රහිත ප්ලාස්ටික් පුටු -30</t>
  </si>
  <si>
    <t>අදුන්ගම පල්කුඹුර</t>
  </si>
  <si>
    <t>හේනේපොල තහල්පිටිය සමිගි සුභ සාධක සමිතිය - හේනේපොල  පොහොලියද්ද KDS/TUM/සු/2018/04  බුෆේ සෙට් 01</t>
  </si>
  <si>
    <t>එකමුතු වැඩිහිටි සමිතිය - නාරංවල ,හිත්ගොඩ වල්පොල ,ගලගෙදර  තුම්/ප්‍රා/ලේ/ස්වේ/2007/2 වානේ අල්මාරි 01</t>
  </si>
  <si>
    <t>හිත්ගොඩ වල්පොල</t>
  </si>
  <si>
    <t>ගුනදාහ ටැලන්ට් ක්‍රීඩා සමාජය, ගුනදාහ ගලගෙර ලි අ KA/GG/5C/15 ක්‍රීඩා උපකරණ ( ක්‍රිකට් බැට් ,බෝල කඩුලු,වොලි බොල් නෙට් )</t>
  </si>
  <si>
    <t>ගුණදාහ</t>
  </si>
  <si>
    <t>සුජාතා එක්සත් අවමංගල්‍යාධාර සමිතිය - වල්පොල , වෑත්තැව ,ගලගෙදර ,ලි.අ.තුම්/ප්‍රා/ලේ/සු/2008/12   බුෆේ සෙට් 02</t>
  </si>
  <si>
    <t>ගුනදාහ එකමුතු සුභ සාධක සමිතිය , ගුණදාහ, ගලගෙදර ලි අ KDS/TUM/සු /2018/02 ලීටර් 1000 වතුර ටැංකියක්</t>
  </si>
  <si>
    <t>නාරංවල එක්සත් අවමංගල්‍යාධාර සමිතිය , නාරංවල,ගලගෙදර ලි.අ.තුම්/ප්‍රා/ලේ/සු/2002/2 ඉහුම් පිහුම් සාස්පාන් සෙට් 01</t>
  </si>
  <si>
    <t>නාරංවල</t>
  </si>
  <si>
    <t>ජබිබාර් මධ්‍ය මහා විද්‍යාලය සදහා ක්‍රිකට් උපකරණ ලබාදීම ( ලෙදර් )</t>
  </si>
  <si>
    <t>පරණගම සුධර්මා කාන්තා අවමංගල්‍යධාර සමිතිය සදහා ප්ලාස්ටික් පුටු ලබාදීම</t>
  </si>
  <si>
    <t>පරණගම</t>
  </si>
  <si>
    <t>තැන්නේවෙල එක්සත් අවමංගල්‍යධාර සමිතිය සදහා ප්ලාස්ටික් පුටු ලබාදීම</t>
  </si>
  <si>
    <t>තැන්නේවෙල</t>
  </si>
  <si>
    <t>නාරංවල එක්සත් අවමංගල්‍යාධාර සමිතිය සදහා ප්ලාස්ටික් පුටු ලබාදීම</t>
  </si>
  <si>
    <t>උඩුව පොත්තිල අවමංගල්‍යධාර සමිතිය සදහා ප්ලාස්ටික් පුටු ලබාදීම</t>
  </si>
  <si>
    <t>පොත්තිල</t>
  </si>
  <si>
    <t>ඉඩමේගම නියඹේපොල එක්සත් සුභසාධක මරණධාර සමිතිය සදහා ප්ලාස්ටික් පුටු ලබාදීම</t>
  </si>
  <si>
    <t>ඉඩමේගම</t>
  </si>
  <si>
    <t>මරවනාගොඩ දිඹුල්කුඹුර එක්සත් සුභසාධක සමිතිය සදහා ප්ලාස්ට්ක් පුටු ලබාදිම</t>
  </si>
  <si>
    <t>ගලගෙදර</t>
  </si>
  <si>
    <t>උඩුකුඹුර එක්සත් අවමංගළ්‍යධාර සමිතියට පුටු ලබාදීම</t>
  </si>
  <si>
    <t>අඹගහහේන</t>
  </si>
  <si>
    <t>අනුරාධ ජයරත්න මැතිතුමා</t>
  </si>
  <si>
    <t>රවුෆ් හකීම් මැතිතුමා</t>
  </si>
  <si>
    <t>කොහිලඇල ඇලමාර්ගය සංවර්ධනය කිරීම සදහා</t>
  </si>
  <si>
    <t>ජබ්බාර් මධ්‍ය මහා විදුහලට කොන්ක්‍රීට් තන තීරුවක් ඉදිකිරීම</t>
  </si>
  <si>
    <t>ගලගෙදර මඩිගේ දකුණ</t>
  </si>
  <si>
    <t>ලොහාන් රත්වත්තේ මැතිතුමා</t>
  </si>
  <si>
    <t>ලක්ෂ්මන් කිරිඇල්ල මැතිතුමා</t>
  </si>
  <si>
    <t>පුරාණ ශ්‍රී බෝධිරුක්ඛාරාම විහාරස්ථානයේ ගොඩනැගිල්ල ඉදිකිරීම සදහා ද්‍රව්‍ය ලබාදීම</t>
  </si>
  <si>
    <t>මැදගොඩ පහළ</t>
  </si>
  <si>
    <t xml:space="preserve">මහාචාර්ය රංජිත් බණ්ඩාර මැතිතුමා </t>
  </si>
  <si>
    <t>ජී එල් පීරිස් මැතිතුමා</t>
  </si>
  <si>
    <t>නියංගොඩ උතුර සුභසාධක සමිතියට පුටු ලබාදීම</t>
  </si>
  <si>
    <t>දියපලාගොඩ මරණාධාර හා සුභසාධක  සමිතියට පුටු ලබාදීම</t>
  </si>
  <si>
    <t>ඈතමුල්ල මරණාධාර හා සංවර්ධන සුභසාධක සමිතියට බුෆේ සෙට් එකක් ලබාදීම</t>
  </si>
  <si>
    <t>ගිරිහාගම මරණාධාර  සමිතියට පුටු ලබාදීම</t>
  </si>
  <si>
    <t xml:space="preserve">නියංගොඩ </t>
  </si>
  <si>
    <t>දියපාලාගොඩ</t>
  </si>
  <si>
    <t>ඈතමුල්ල</t>
  </si>
  <si>
    <t xml:space="preserve"> එකමුතු සුභසාධක හා අවමංගල්‍යාධාර සමිතියට කැනපි හට් එකක් ලබාදීම</t>
  </si>
  <si>
    <t xml:space="preserve"> කාන්තා සුභසාධක සමිතිනට බුෆේ සෙට් එකක් ලබාදීම</t>
  </si>
  <si>
    <t>අලවත්තේගම</t>
  </si>
  <si>
    <t xml:space="preserve"> යශෝධා කාන්තා සමිතියට පුටු ලබාදීම</t>
  </si>
  <si>
    <t>ඇටඹේගොඩ සුභසාධක හා අවමංගල්‍යාධාර සමිතිය සදහා බුෆේ සෙට් එකක් ලබාදීම</t>
  </si>
  <si>
    <t>දෙහිදෙණිය</t>
  </si>
  <si>
    <t>ගිරන්තලාව එකමුතු සුභසාධක සමිතියට බුෆේ සෙහට් එකක් ලබාදීම</t>
  </si>
  <si>
    <t>උඩහේනේපොල</t>
  </si>
  <si>
    <t>ඇටඹේගොඩ</t>
  </si>
  <si>
    <t>තහල්පිටිය මැදගම එක්සත් අවමංගල්‍යධාර සුභසාධක සමිතියට බුෆේ සෙට් එකක් ලබාදීම</t>
  </si>
  <si>
    <t>පොහොලියද්ද එක්සත් අවමංගල්‍යාධාර සමිතිය සදහා පුටු ලබාදීම</t>
  </si>
  <si>
    <t xml:space="preserve">තහල්පිටිය </t>
  </si>
  <si>
    <t>පොහොදියද්ද</t>
  </si>
  <si>
    <t>පොහොලියද්ද  විශාකා කාන්තා සමිතිය සදහා සාස්පාන් සෙට් එකක් ලබාදීම</t>
  </si>
  <si>
    <t>මැදගම විදුහලේ ඉදිරිපස වැට සකස් කිරීම සදහා අවශ්‍ය දුව්‍යමිලදී ගැනීම</t>
  </si>
  <si>
    <t>ගොතමී කාන්තා සමිතිය සදහා බුෆේ සෙට් එකක් මිලදී ගැනීම</t>
  </si>
  <si>
    <t>බරන්දර</t>
  </si>
  <si>
    <t>මීගහහේන අශෝක කනිෂ්ඨ විද්‍යාලය සදහා බහු මාධ්‍ය ප්‍රක්ෂේපන යන්තුයක් මිලදී ගැනීම</t>
  </si>
  <si>
    <t>මීගහහේන දකුණ</t>
  </si>
  <si>
    <t>පුබ්බිලිය විශාකා කාන්තා සමිතිය සදහා සාස්පාන් සෙට් එකක් මිලදී ගැනීම</t>
  </si>
  <si>
    <t>පුබ්බිලිය</t>
  </si>
  <si>
    <t>කොබ්බෑගල ,පහලගම,උඩගම ඒකාබද්ධ අවමංගල්‍යාධාර සමිතිය සදහා ඇදි සහිත ප්ලාස්ටික් පුටු මිලදී ගැනීම</t>
  </si>
  <si>
    <t xml:space="preserve">කොබ්බෑගල </t>
  </si>
  <si>
    <t>බෙට්ටියගොඩ,කහපත්වල විශාකා කාන්තා සමිතිය සදහා ප්ලාස්ටික් පුටු  මිලදී ගැනීම,</t>
  </si>
  <si>
    <t>ගලබාව,ගංගොඩපිටිය එක්සත් මරණාධාර සමිතිය සදහා ඇදි සහිත පුටු මිලදී ගැනීම</t>
  </si>
  <si>
    <t>ගලබාව</t>
  </si>
  <si>
    <t>මීගහහේන සහන ශක්ති මිතුරු හවුල සුභසාධක සමිතිය සදහා කැනපි හට් එකක් මිලදී ගැනීම</t>
  </si>
  <si>
    <t>මීගහහේන උතුර</t>
  </si>
  <si>
    <t>කෝපිවත්ත ,මඩවල අන්‍යොධාර සමිතිය සදහා සෙවිලි තහඩු මිලදී ගැනීම</t>
  </si>
  <si>
    <t>පාළුකොපිවත්ත</t>
  </si>
  <si>
    <t>බාංඅංග නැගෙනහිර එකසත් මරණාධාර හා සුභසාධක සමිතිය සදහා කැනපි හට් එකක් මිලදී ගැනීම</t>
  </si>
  <si>
    <t>දකුණ එක්සත් මරණාධාර සමිතියට බුෆේ සෙට් එකක් ලබාදීම</t>
  </si>
  <si>
    <t>උතුර සමගි අවමංගල්‍යාධාර සමිතියට වීදුරු රහිත අල්මාරියක්, කාර්යාල මේස ලබාදීම</t>
  </si>
  <si>
    <t>එනමල්පොත තිබ්බුට්ට එක්සත් අවමංගල්‍යාධාර  හා සුභසාධක සමිතියට ප්ලාස්ටික් පුටු ලබාදීම</t>
  </si>
  <si>
    <t>හේනේගම පල්කුඹුර</t>
  </si>
  <si>
    <t>අඹගහහේන එක්සත් අවමංගල්‍යාධාර සමිතියට  පුටු මිලදී ගැනීම</t>
  </si>
  <si>
    <t>ඕපල්ල  එක්සත් අවමංගල්‍යාධාර සමිතියට  පුටු මිලදී ගැනීම</t>
  </si>
  <si>
    <t>ඕපල්ල</t>
  </si>
  <si>
    <t>උසාවිය පාර යස ඉසුරු සුභ සාධක සමිතියට විදුලි ජනක යන්ත්‍රයක් මිලදී ගැනීම</t>
  </si>
  <si>
    <t xml:space="preserve">ගලගෙදර බටහිර </t>
  </si>
  <si>
    <t>ඒකමුතු සුභසාධක හා අවමංගල්‍යධාර සදහා කැනපි හට් එකක් මිලදී ගැනීම</t>
  </si>
  <si>
    <t>උඩපිටිය</t>
  </si>
  <si>
    <t>අභිනව ප්‍රබෝධ සුභසාධක සමිතිය සදහා වානේ අල්මාරියක් ලබා ගැනීම</t>
  </si>
  <si>
    <t>ගලගෙදර බටහිර</t>
  </si>
  <si>
    <t>මානස සුභසාධක සමිතිය සදහා කැනපි හට් එකක් මිලදී ගැනීම</t>
  </si>
  <si>
    <t>නාරංවල එක්සත් අවමංගල්‍යාධාර සමිතියට  පුටු මිලදී ගැනීම</t>
  </si>
  <si>
    <t>හිත්ගොඩ වල්පොල සුජාතා එක්සත් අවමංගල්‍යාධාර සමිතියට පුටු මිලදී ගැනීම</t>
  </si>
  <si>
    <t>රොක්හිල් 18</t>
  </si>
  <si>
    <t>රොක්හිල් අක්කරවත්ත එක්සත් අවමංගල්‍යාධාර සමිතියට ප්ලාස්ටික් පුටු මිලදී ගැනීම</t>
  </si>
  <si>
    <t xml:space="preserve">රොක්හිල් </t>
  </si>
  <si>
    <t>දෙල්ගස්යාය එක්සත්  සුභසාධක අවමංගල්‍යාධාර සමිතියට ප්ලාස්ටික් පුටු මිලදී ගැනීම</t>
  </si>
  <si>
    <t>මල්පොලයාය එකමුතු අවමංගල්‍යාධාර සමිතියට විදුලිජනක යන්ත්‍රයක් මිලදී ගැනීම</t>
  </si>
  <si>
    <t>එක්සත් සුභසාධක සමිතියට කැනපි හට් එකක් මිලදී ගැනීම</t>
  </si>
  <si>
    <t>මැදගොඩ පහල තරුණ එකමුතු සුභසාධක සමිතියට කැනපි හට් එකක් මිලදී ගැනීම</t>
  </si>
  <si>
    <t>දෙල්ගස්යාය</t>
  </si>
  <si>
    <t>උදලාගම</t>
  </si>
  <si>
    <t>කළුවාන</t>
  </si>
  <si>
    <t>මැදගොඩ පහල</t>
  </si>
  <si>
    <t>කූරගම ජනපදයට යන මාර්ගයේ පැති කාණුව ඉදිකිරීම</t>
  </si>
  <si>
    <t>කූරගම</t>
  </si>
  <si>
    <t>මීගහහේන අශෝකාරාම විහාරස්ථානයේ සංඝාවාසය ඉදිකිරීම</t>
  </si>
  <si>
    <t>මොනරගල් විහාරස්ථානයේ සනීපාරක්ෂක පද්ධතිය ඉදිකිරීම</t>
  </si>
  <si>
    <t>මැදගොඩ පිරිවෙනේ භික්ෂු අධ්‍යාපන ආයතනයේ වහලය සෙවිලිකිරීම</t>
  </si>
  <si>
    <t>හේනේපොල පුරාණ විහාරස්ථානයේ සංඝවාසය ඉදිරිපිට පැති බැම්ම ඉදිකිරීම</t>
  </si>
  <si>
    <t xml:space="preserve">එකමුතු අවමංගල්‍යධාර සමිතියට අමානෝ ෂිට්,ලිපිගොනු අල්මාරියක් මිලදීගැනීම, </t>
  </si>
  <si>
    <t xml:space="preserve"> මුළු ඇස්තමේන්තු මුදල රු       
</t>
  </si>
  <si>
    <t>මරණාධාර සහ සුභසාධක සමිතියට සෙවිලි තහඩු ලබාදීම</t>
  </si>
  <si>
    <t xml:space="preserve">අලවත්තේගම </t>
  </si>
  <si>
    <t>එක්සත් සුභසාධක අවමංගල්‍යධාර සමිතියට කැනපි හට් එකක් මිලදී ගැනීම</t>
  </si>
  <si>
    <t>ගල්ලේනවත්ත</t>
  </si>
  <si>
    <t>වෑත්තෑව එක්සත් අවමංගල්‍යාධාර සමිතිය සදහා කැනපි හට් එකක් මිලදී ගැනීම</t>
  </si>
  <si>
    <t>වෑත්තෑව</t>
  </si>
  <si>
    <t>පෙතිගේවෙල උඩ අරඹ එක්සත් අවමංගල්‍යාධාර සමිතියට කැනපි හට් එකක් මිලදී ගැනීම</t>
  </si>
  <si>
    <t>පෙතිගේවෙල</t>
  </si>
  <si>
    <t xml:space="preserve"> පාළුකොපිවත්ත</t>
  </si>
  <si>
    <t>පාළුකොපිවත්ත එක්සත් අවමංගල්‍යධාර සමිතිය සදහා කැනපි හට් එකක් මිලදී ගැනීම.</t>
  </si>
  <si>
    <t>ගල්ලේනවත්ත ළිද සංවර්ධනය කිරීම</t>
  </si>
  <si>
    <t>එම්.එච්.ඒ හලීම් මැතිතුමා</t>
  </si>
  <si>
    <t>දිළුම් අමුණුගම මැතිතුමා</t>
  </si>
  <si>
    <t>කදන්හේන අචිනි කාන්තා සමිතිය සදහා බුෆේ කට්ටලයක් ලබාගැනීම</t>
  </si>
  <si>
    <t>හේනේගම පල්කුඹුර විශාකා කාන්තා කාර්ය සංවිධානය සදහා බුෆේ කට්ටලයක් ලබාගැනීම</t>
  </si>
  <si>
    <t>කදන්හේන</t>
  </si>
  <si>
    <t>හද්දදාපිටිය</t>
  </si>
  <si>
    <t>රොක්හීල්</t>
  </si>
  <si>
    <t>තුම්පනේ ප්‍රාදේශීය ලේකම් කාර්යාලයේ සුභසාධක සමිතියට ඇදි සහිත කුෂන් පුටු ලබාගැනීම</t>
  </si>
  <si>
    <t>උඩුබෝගාව සිරි සිදුහත් දහම් පාසැල ( ශ්‍රී විජේවර්ධනාරාමය ) සදහා පුටු 20 ක් ලබාගැනීම</t>
  </si>
  <si>
    <t>ගලගෙදර ජබාර් මහා විදුහල සදහා ක්‍රිඩා භාණ්ඩ  ( ලෙදර් බෝල ) ලබාගැනීම</t>
  </si>
  <si>
    <t>බෝගහලන්ද අන්‍යෙන්‍යාධාර සමිතිය සදහා ප්ලාක්ට්ක් පුටු 20 ක් ලබාදීම</t>
  </si>
  <si>
    <t>ශක්ති අවමංගල්‍යාධාර සමිතිය සදහා ප්ලාක්ට්ක් පුටු 20 ක් ලබාදීම</t>
  </si>
  <si>
    <t>පරණගම සුධර්මා කාන්තා අවමංගල්‍යාධාර  සමිතිය සදහා ප්ලාස්ටික් පුටු 20 ක් ලබාගැනීම</t>
  </si>
  <si>
    <t>රොක්හීල් ශ්‍රී බෝධිරුක්කාරාම විහාරස්ථානය සංවර්ධනය කිරීම</t>
  </si>
  <si>
    <t>ගිරිහාගම ශ්‍රී සුමංගලාරාම විහාරස්ථානයේ පිවිසුම් සහ මාර්ගය සංවර්ධනය කිරීම</t>
  </si>
  <si>
    <t xml:space="preserve"> කන්දේකුඹුර එක්සත් පරෝපාකාර සමිතියට බුෆේ සෙට් එකක් ලබාදීම</t>
  </si>
  <si>
    <t>කන්දේකුඹුර</t>
  </si>
  <si>
    <t xml:space="preserve">හේනේපොල  තහල්පිටිය සමගි සුභසාධක සමිතියට ඈම්ප් එකක, බෆල් සෙට් එකක් හා මයික් එකක් මිලදී ගැනීම </t>
  </si>
  <si>
    <t>පල්ලේකොටුව අවමංගල්‍යාධාර හා එක්සත් සුභසාධක සමිතියට බුෆේ සෙට් එකක් ලබාදීම</t>
  </si>
  <si>
    <t>පල්ලේකොටුව</t>
  </si>
  <si>
    <t>නිකතැන්න උභය ලෝකාර්ථ අවමංගල්‍යාධාර සමිතියට සාස්පාන් සෙට් එකක් ලබාදීම</t>
  </si>
  <si>
    <t>නිකතැන්න</t>
  </si>
  <si>
    <t>දිඹුල්කුඹුර එක්සත් සුභසාධක සමිතියට ප්ලාස්ටික් පුටු ලබාදීම</t>
  </si>
  <si>
    <t>ඉඩමේගම එකමුතු ප්‍රජා මණ්ඩලයට ප්ලාස්ටික් පුටු ලබාදීම</t>
  </si>
  <si>
    <t>නියඹේපොල</t>
  </si>
  <si>
    <t>අදුන්ගම පල්කුඹුර එකමුතු ග්‍රාම සංවර්ධන සමිතියට ප්ලාස්ටික් පුටු ලබාදීම</t>
  </si>
  <si>
    <t>දමුණුගස්තැන්න විශාකා එක්සත් අවමංගල්‍යාධාර සමිතියට අමානෝ ෂිට්,සාස්පාන් සෙට් එකක් සහ බුෆේ සෙට් එකක් මිලදී ගැනීම</t>
  </si>
  <si>
    <t>මැදගොඩ  ශ්‍රී පරාක්‍රම එක්සත් අවමංගල්‍යාධාර සමිතියට පුටු ලබාගැනීම</t>
  </si>
  <si>
    <t>දමුණුගස්තැන්න</t>
  </si>
  <si>
    <t>වෑත්තෑව ප්‍රාථමික විද්‍යාලයේ ළමා උද්‍යානය සකස් කිරීම සදහා ද්‍රව්‍ය මිලදී ගැනීම ජී අයි බට, දම්වැල් , කම්බි, ආදී වශයෙන්</t>
  </si>
  <si>
    <t>කන්නාදෙණිය එක්සත් අවමංගල්‍යාධාර සමිතිය සදහා ප්ලාස්ටික් පුටු මිලදී ගැනීම</t>
  </si>
  <si>
    <t>කන්නාදෙණිය</t>
  </si>
  <si>
    <t>එකමුතු සුභසාධක සමිතියට කැනපි හට් එකක් මිලදී ගැනීම</t>
  </si>
  <si>
    <t>නාමල්තැන්න</t>
  </si>
  <si>
    <t>උඩුව කන්ද එක්සත් මරණාධාර සමිතියට තහඩු මිලදී ගැනීම</t>
  </si>
  <si>
    <t>කන්නාදෙණිය ගුණෝදය පිරිවෙනේ වළාකුළු බැම්ම ඉදිකිරීම</t>
  </si>
  <si>
    <t>ගලගෙදර මහජන ක්‍රිඩාංගනය සංවර්ධනය කිරීම</t>
  </si>
  <si>
    <t xml:space="preserve">කළුගලවත්ත සමගි සුභසාධක හා මරණාධාර සමිතිට සෙවිලි තහඩු හා බට මිලදී ගැනීම , </t>
  </si>
  <si>
    <t>ගුණදාහ රජමහා විහාරස්ථානයේ සංඝාවාසය ගොඩනැගිල්ල සංවර්ධනය කිරිම</t>
  </si>
  <si>
    <t>අඹගහහේන හොරගොල්ලාමඩ මාර්ගය සංවර්ධනය කිරිම</t>
  </si>
  <si>
    <t>බාංඅංග ග්‍රාම සංවර්ධන සමිතියට සෝලා විදුලි පඹයා යන්ත්‍ර මිලදී ගැනීම</t>
  </si>
  <si>
    <t>කොබ්බෑගල බහුකාර්ය ගොඩනැගිල්ල සංවර්ධනය කිරීම</t>
  </si>
  <si>
    <t>වැරැල්ලගම මරවනාගොඩ ශ්‍රී වජිරාරාම විහාරස්ථානයට ඇදි රහිත ප්ලාස්ටික් පුටු ලබාදීම.</t>
  </si>
  <si>
    <t>සෞභාග්‍ය කාන්තා කෘෂිකර්ම ව්‍යාපෘති සංවිධානය බුෆේ කට්ටලයක් ලබාගැනීම</t>
  </si>
  <si>
    <t>හපුගහඇල උඩවත්ත එක්සත් සුභසාධක හා මරණාධාර සමිතියට බු‍ෆේ සෙට් එකක් ලබාදීම</t>
  </si>
  <si>
    <t>ගරු ගුණතිලක රාජපක්ෂ මැතිතුමා</t>
  </si>
  <si>
    <t xml:space="preserve">මරවනාගොඩ  උතුර ග්‍රාම සංවර්ධන සමිතිය සදහා ප්ලාස්ටික් පුටු ලබාදීම </t>
  </si>
  <si>
    <t>ඇටඹේගොඩ දෙහිදෙණිය බොදු එකමුතුව සදහා පුටු  ලබාදීම</t>
  </si>
  <si>
    <t>බාංඅංග ග්‍රාම සංවර්ධන සමිතියට කොන්ක්‍රීට් මිශ්‍රණ උපකරණ ( විදුලි බලයෙන් ක්‍රියා කරන)</t>
  </si>
  <si>
    <t>රොක්හිල් අවමංගල්‍යාධාර සමිතියට කැනපි හට් එකක් ලබාගැනීම</t>
  </si>
  <si>
    <t>රොක්හිල්</t>
  </si>
  <si>
    <t>ගලගෙදර එක්සත් වෙදළ සංගමයට කැනපි හට් එකක් මිලදී ගැනීම</t>
  </si>
  <si>
    <t>ගලගෙදර මානස සුභසාධක සමිතියට ප්ලාස්ටික් පුටු ලබාගැනීම</t>
  </si>
  <si>
    <t xml:space="preserve">උදලාගම </t>
  </si>
  <si>
    <t xml:space="preserve"> උදලාගම වසම ප්‍රාදේශීය සභා පෙර පාසල් ගොඩනැගිල්ල සංවර්ධනය කිරීම</t>
  </si>
  <si>
    <t>එනමල්පොත සේනුත්තරාරාම විහාර ස්ථානයේ බහුකාර්ය ගොඩනැගිල්ල සංවර්ධනය කිරීම</t>
  </si>
  <si>
    <t>කදන්හේන ප්‍රජාශාලා ගොඩනැගිල්ල සංවර්ධනය කිරීම</t>
  </si>
  <si>
    <t>අඹගහහේන උඩකුඹුර ප්‍රජාශාලා ගොඩනැගිල්ල සංවර්ධනය කිරීම</t>
  </si>
  <si>
    <t xml:space="preserve">කිරිදිවැල්පොල එකමුතු සුභසාධක ප්‍රජාශාලා ගොසනැගිල්ල සදහා විදුලිය ලබාදීම හා ඉතිරි සංවර්ධන කටයුතු නිමකිරීම </t>
  </si>
  <si>
    <t>කූරගම ජනපදයේ එකමුතු සුභසාධක ප්‍රජාශාලවේ සංවර්ධන කටයුතු කිරිම</t>
  </si>
  <si>
    <t>කිරිදිවැල්පොල</t>
  </si>
  <si>
    <t>අලවත්තේගම පන්සල අසලින් යන මාර්ගය සංවර්ධනය කිරීම</t>
  </si>
  <si>
    <t xml:space="preserve"> 2021.12.31 දිනට භෞතික හා  මූල්‍ය ප්‍රගතිය</t>
  </si>
  <si>
    <t>ගුණතිලක රාජපක්ෂ මැතිතුමා</t>
  </si>
  <si>
    <t>මයන්ත දිසානායක මැතිතුමා</t>
  </si>
  <si>
    <t>උදයන කිරිදිගොඩ මැතිතුමා</t>
  </si>
  <si>
    <t>වේලු කුමාර් මැතිතුමා</t>
  </si>
  <si>
    <t>මහින්දානන්ද අළුත්ගමගේ මැතිතුමා</t>
  </si>
  <si>
    <t>අතති බිල්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</si>
</sst>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b/>
      <sz val="12"/>
      <color rgb="FFFF0000"/>
      <name val="Times New Roman"/>
      <family val="1"/>
    </font>
    <font>
      <b/>
      <sz val="10"/>
      <name val="Times New Roman"/>
      <family val="1"/>
    </font>
    <font>
      <sz val="12"/>
      <color rgb="FFFF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vertAlign val="superscript"/>
      <sz val="12"/>
      <name val="Times New Roman"/>
      <family val="1"/>
    </font>
    <font>
      <b/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Iskoola Pota"/>
      <family val="2"/>
    </font>
    <font>
      <sz val="10"/>
      <color theme="1"/>
      <name val="Iskoola Pota"/>
      <family val="2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56">
    <xf numFmtId="0" fontId="0" fillId="0" borderId="0" xfId="0"/>
    <xf numFmtId="0" fontId="16" fillId="0" borderId="1" xfId="0" applyFont="1" applyFill="1" applyBorder="1" applyAlignment="1">
      <alignment wrapText="1"/>
    </xf>
    <xf numFmtId="0" fontId="25" fillId="0" borderId="1" xfId="0" applyFont="1" applyFill="1" applyBorder="1"/>
    <xf numFmtId="0" fontId="16" fillId="0" borderId="1" xfId="0" applyFont="1" applyFill="1" applyBorder="1"/>
    <xf numFmtId="0" fontId="16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43" fontId="15" fillId="0" borderId="1" xfId="0" applyNumberFormat="1" applyFont="1" applyFill="1" applyBorder="1" applyAlignment="1">
      <alignment horizontal="right"/>
    </xf>
    <xf numFmtId="0" fontId="0" fillId="0" borderId="0" xfId="0" applyFill="1" applyBorder="1"/>
    <xf numFmtId="0" fontId="19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6" fillId="0" borderId="1" xfId="0" applyFont="1" applyFill="1" applyBorder="1" applyAlignment="1">
      <alignment vertical="center" wrapText="1"/>
    </xf>
    <xf numFmtId="0" fontId="8" fillId="0" borderId="0" xfId="0" applyFont="1" applyFill="1" applyBorder="1"/>
    <xf numFmtId="43" fontId="11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/>
    <xf numFmtId="0" fontId="18" fillId="0" borderId="0" xfId="0" applyFont="1" applyFill="1" applyBorder="1"/>
    <xf numFmtId="0" fontId="18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/>
    </xf>
    <xf numFmtId="0" fontId="9" fillId="0" borderId="1" xfId="0" applyFont="1" applyFill="1" applyBorder="1"/>
    <xf numFmtId="0" fontId="9" fillId="0" borderId="0" xfId="0" applyFont="1" applyFill="1" applyBorder="1"/>
    <xf numFmtId="0" fontId="21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8" fillId="0" borderId="1" xfId="0" applyFont="1" applyFill="1" applyBorder="1"/>
    <xf numFmtId="0" fontId="19" fillId="0" borderId="1" xfId="0" applyFont="1" applyFill="1" applyBorder="1"/>
    <xf numFmtId="0" fontId="0" fillId="0" borderId="1" xfId="0" applyFill="1" applyBorder="1"/>
    <xf numFmtId="0" fontId="23" fillId="0" borderId="1" xfId="0" applyFont="1" applyFill="1" applyBorder="1" applyAlignment="1">
      <alignment horizontal="center" vertical="center"/>
    </xf>
    <xf numFmtId="43" fontId="14" fillId="0" borderId="1" xfId="0" applyNumberFormat="1" applyFont="1" applyFill="1" applyBorder="1"/>
    <xf numFmtId="0" fontId="16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vertical="center"/>
    </xf>
    <xf numFmtId="0" fontId="7" fillId="0" borderId="1" xfId="0" applyFont="1" applyFill="1" applyBorder="1"/>
    <xf numFmtId="43" fontId="18" fillId="0" borderId="1" xfId="0" applyNumberFormat="1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vertical="top"/>
    </xf>
    <xf numFmtId="0" fontId="17" fillId="0" borderId="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wrapText="1"/>
    </xf>
    <xf numFmtId="0" fontId="19" fillId="0" borderId="3" xfId="0" applyFont="1" applyFill="1" applyBorder="1" applyAlignment="1">
      <alignment vertical="center"/>
    </xf>
    <xf numFmtId="0" fontId="0" fillId="0" borderId="3" xfId="0" applyFill="1" applyBorder="1"/>
    <xf numFmtId="0" fontId="0" fillId="0" borderId="0" xfId="0" applyFill="1"/>
    <xf numFmtId="0" fontId="0" fillId="0" borderId="4" xfId="0" applyFill="1" applyBorder="1"/>
    <xf numFmtId="0" fontId="16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center" vertical="center"/>
    </xf>
    <xf numFmtId="43" fontId="12" fillId="0" borderId="1" xfId="0" applyNumberFormat="1" applyFont="1" applyFill="1" applyBorder="1" applyAlignment="1">
      <alignment horizontal="right"/>
    </xf>
    <xf numFmtId="0" fontId="19" fillId="0" borderId="4" xfId="0" applyFont="1" applyFill="1" applyBorder="1" applyAlignment="1">
      <alignment vertic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43" fontId="14" fillId="0" borderId="1" xfId="1" applyFont="1" applyFill="1" applyBorder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43" fontId="14" fillId="0" borderId="1" xfId="0" applyNumberFormat="1" applyFont="1" applyFill="1" applyBorder="1" applyAlignment="1">
      <alignment horizontal="right"/>
    </xf>
    <xf numFmtId="0" fontId="26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horizontal="center"/>
    </xf>
    <xf numFmtId="43" fontId="17" fillId="0" borderId="1" xfId="0" applyNumberFormat="1" applyFont="1" applyFill="1" applyBorder="1" applyAlignment="1">
      <alignment horizontal="right"/>
    </xf>
    <xf numFmtId="0" fontId="25" fillId="0" borderId="4" xfId="0" applyFont="1" applyFill="1" applyBorder="1"/>
    <xf numFmtId="0" fontId="9" fillId="0" borderId="1" xfId="0" applyFont="1" applyFill="1" applyBorder="1" applyAlignment="1">
      <alignment horizontal="center" vertical="center" textRotation="90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0" fontId="16" fillId="0" borderId="1" xfId="0" applyFont="1" applyBorder="1" applyAlignment="1">
      <alignment wrapText="1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textRotation="90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top"/>
    </xf>
    <xf numFmtId="0" fontId="2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textRotation="90"/>
    </xf>
    <xf numFmtId="0" fontId="22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21" fillId="0" borderId="1" xfId="0" applyFont="1" applyFill="1" applyBorder="1" applyAlignment="1">
      <alignment horizontal="center" vertical="top"/>
    </xf>
    <xf numFmtId="43" fontId="14" fillId="0" borderId="1" xfId="1" applyNumberFormat="1" applyFont="1" applyFill="1" applyBorder="1" applyAlignment="1">
      <alignment horizontal="right"/>
    </xf>
    <xf numFmtId="43" fontId="19" fillId="0" borderId="1" xfId="0" applyNumberFormat="1" applyFont="1" applyFill="1" applyBorder="1" applyAlignment="1">
      <alignment vertical="center"/>
    </xf>
    <xf numFmtId="43" fontId="16" fillId="0" borderId="0" xfId="0" applyNumberFormat="1" applyFont="1" applyFill="1" applyAlignment="1">
      <alignment horizontal="right"/>
    </xf>
    <xf numFmtId="43" fontId="4" fillId="0" borderId="0" xfId="0" applyNumberFormat="1" applyFont="1" applyFill="1"/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4" xfId="0" applyFont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0" fillId="0" borderId="1" xfId="0" applyFill="1" applyBorder="1" applyAlignment="1"/>
    <xf numFmtId="43" fontId="14" fillId="0" borderId="1" xfId="1" applyNumberFormat="1" applyFont="1" applyFill="1" applyBorder="1" applyAlignment="1"/>
    <xf numFmtId="0" fontId="0" fillId="0" borderId="4" xfId="0" applyFill="1" applyBorder="1" applyAlignment="1"/>
    <xf numFmtId="0" fontId="23" fillId="0" borderId="1" xfId="0" applyFont="1" applyFill="1" applyBorder="1" applyAlignment="1">
      <alignment vertical="center"/>
    </xf>
    <xf numFmtId="0" fontId="0" fillId="0" borderId="3" xfId="0" applyFill="1" applyBorder="1" applyAlignment="1"/>
    <xf numFmtId="43" fontId="18" fillId="0" borderId="1" xfId="0" applyNumberFormat="1" applyFont="1" applyFill="1" applyBorder="1" applyAlignment="1">
      <alignment vertical="center"/>
    </xf>
    <xf numFmtId="43" fontId="16" fillId="0" borderId="1" xfId="0" applyNumberFormat="1" applyFont="1" applyFill="1" applyBorder="1" applyAlignment="1"/>
    <xf numFmtId="0" fontId="0" fillId="0" borderId="0" xfId="0" applyFill="1" applyAlignment="1"/>
    <xf numFmtId="0" fontId="16" fillId="0" borderId="5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3" fontId="15" fillId="0" borderId="1" xfId="0" applyNumberFormat="1" applyFont="1" applyFill="1" applyBorder="1" applyAlignment="1">
      <alignment vertical="center"/>
    </xf>
    <xf numFmtId="43" fontId="15" fillId="0" borderId="1" xfId="0" applyNumberFormat="1" applyFont="1" applyFill="1" applyBorder="1" applyAlignment="1"/>
    <xf numFmtId="43" fontId="14" fillId="0" borderId="1" xfId="0" applyNumberFormat="1" applyFont="1" applyFill="1" applyBorder="1" applyAlignment="1"/>
    <xf numFmtId="43" fontId="23" fillId="0" borderId="1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43" fontId="14" fillId="3" borderId="1" xfId="0" applyNumberFormat="1" applyFont="1" applyFill="1" applyBorder="1"/>
    <xf numFmtId="43" fontId="14" fillId="3" borderId="1" xfId="0" applyNumberFormat="1" applyFont="1" applyFill="1" applyBorder="1" applyAlignment="1">
      <alignment horizontal="right"/>
    </xf>
    <xf numFmtId="43" fontId="14" fillId="5" borderId="1" xfId="0" applyNumberFormat="1" applyFont="1" applyFill="1" applyBorder="1"/>
    <xf numFmtId="43" fontId="15" fillId="5" borderId="1" xfId="0" applyNumberFormat="1" applyFont="1" applyFill="1" applyBorder="1" applyAlignment="1">
      <alignment vertical="center"/>
    </xf>
    <xf numFmtId="43" fontId="15" fillId="5" borderId="1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0" fillId="4" borderId="4" xfId="0" applyFill="1" applyBorder="1"/>
    <xf numFmtId="43" fontId="8" fillId="0" borderId="0" xfId="0" applyNumberFormat="1" applyFont="1" applyFill="1" applyBorder="1" applyAlignment="1">
      <alignment horizontal="center"/>
    </xf>
    <xf numFmtId="43" fontId="14" fillId="5" borderId="1" xfId="0" applyNumberFormat="1" applyFont="1" applyFill="1" applyBorder="1" applyAlignment="1">
      <alignment horizontal="right"/>
    </xf>
    <xf numFmtId="43" fontId="0" fillId="0" borderId="0" xfId="0" applyNumberFormat="1" applyFill="1"/>
    <xf numFmtId="0" fontId="10" fillId="0" borderId="0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textRotation="90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top"/>
    </xf>
    <xf numFmtId="43" fontId="15" fillId="0" borderId="1" xfId="0" applyNumberFormat="1" applyFont="1" applyFill="1" applyBorder="1" applyAlignment="1">
      <alignment horizontal="center" vertical="center"/>
    </xf>
    <xf numFmtId="43" fontId="0" fillId="0" borderId="1" xfId="0" applyNumberFormat="1" applyFont="1" applyFill="1" applyBorder="1"/>
    <xf numFmtId="0" fontId="18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top"/>
    </xf>
    <xf numFmtId="0" fontId="14" fillId="0" borderId="2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textRotation="90"/>
    </xf>
    <xf numFmtId="0" fontId="18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textRotation="90" wrapText="1"/>
    </xf>
    <xf numFmtId="0" fontId="21" fillId="0" borderId="1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2</xdr:row>
      <xdr:rowOff>104775</xdr:rowOff>
    </xdr:from>
    <xdr:to>
      <xdr:col>1</xdr:col>
      <xdr:colOff>1190625</xdr:colOff>
      <xdr:row>3</xdr:row>
      <xdr:rowOff>228600</xdr:rowOff>
    </xdr:to>
    <xdr:sp macro="" textlink="">
      <xdr:nvSpPr>
        <xdr:cNvPr id="2" name="Right Brace 1"/>
        <xdr:cNvSpPr/>
      </xdr:nvSpPr>
      <xdr:spPr>
        <a:xfrm>
          <a:off x="1390650" y="657225"/>
          <a:ext cx="85725" cy="4381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3"/>
  <sheetViews>
    <sheetView tabSelected="1" zoomScale="93" zoomScaleNormal="93" workbookViewId="0">
      <pane ySplit="8" topLeftCell="A9" activePane="bottomLeft" state="frozen"/>
      <selection pane="bottomLeft" activeCell="AI11" sqref="AI11"/>
    </sheetView>
  </sheetViews>
  <sheetFormatPr defaultRowHeight="15" x14ac:dyDescent="0.25"/>
  <cols>
    <col min="1" max="1" width="4.28515625" style="45" customWidth="1"/>
    <col min="2" max="2" width="15.140625" style="45" customWidth="1"/>
    <col min="3" max="3" width="31.5703125" style="45" customWidth="1"/>
    <col min="4" max="4" width="5.5703125" style="45" customWidth="1"/>
    <col min="5" max="5" width="12.85546875" style="54" customWidth="1"/>
    <col min="6" max="6" width="6.42578125" style="45" customWidth="1"/>
    <col min="7" max="7" width="0.28515625" style="45" customWidth="1"/>
    <col min="8" max="8" width="8.28515625" style="55" customWidth="1"/>
    <col min="9" max="9" width="3.28515625" style="45" customWidth="1"/>
    <col min="10" max="10" width="12" style="45" customWidth="1"/>
    <col min="11" max="11" width="12.85546875" style="45" customWidth="1"/>
    <col min="12" max="12" width="0.42578125" style="45" customWidth="1"/>
    <col min="13" max="13" width="12.28515625" style="45" customWidth="1"/>
    <col min="14" max="14" width="4.7109375" style="45" customWidth="1"/>
    <col min="15" max="15" width="3.42578125" style="45" customWidth="1"/>
    <col min="16" max="16" width="2.42578125" style="45" customWidth="1"/>
    <col min="17" max="17" width="2.85546875" style="45" customWidth="1"/>
    <col min="18" max="18" width="3.42578125" style="45" customWidth="1"/>
    <col min="19" max="19" width="3.28515625" style="45" customWidth="1"/>
    <col min="20" max="20" width="3.5703125" style="45" customWidth="1"/>
    <col min="21" max="23" width="3" style="45" customWidth="1"/>
    <col min="24" max="24" width="4.42578125" style="45" customWidth="1"/>
    <col min="25" max="25" width="10.28515625" style="45" customWidth="1"/>
    <col min="26" max="26" width="16.7109375" style="45" customWidth="1"/>
    <col min="27" max="27" width="11" style="45" customWidth="1"/>
    <col min="28" max="28" width="7.5703125" style="45" customWidth="1"/>
    <col min="29" max="29" width="6.42578125" style="45" customWidth="1"/>
    <col min="30" max="30" width="7" style="45" customWidth="1"/>
    <col min="31" max="31" width="14.140625" style="45" customWidth="1"/>
    <col min="32" max="33" width="14.28515625" style="45" customWidth="1"/>
    <col min="34" max="16384" width="9.140625" style="45"/>
  </cols>
  <sheetData>
    <row r="1" spans="1:33" s="9" customFormat="1" ht="18.75" x14ac:dyDescent="0.25">
      <c r="A1" s="135" t="s">
        <v>28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25"/>
      <c r="Z1" s="125"/>
      <c r="AA1" s="152" t="s">
        <v>29</v>
      </c>
      <c r="AB1" s="152"/>
    </row>
    <row r="2" spans="1:33" s="9" customFormat="1" ht="24.75" customHeight="1" x14ac:dyDescent="0.25">
      <c r="A2" s="135" t="s">
        <v>242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25"/>
      <c r="Z2" s="125"/>
      <c r="AA2" s="10"/>
      <c r="AB2" s="11"/>
    </row>
    <row r="3" spans="1:33" s="9" customFormat="1" ht="24.75" customHeight="1" x14ac:dyDescent="0.25">
      <c r="A3" s="153" t="s">
        <v>30</v>
      </c>
      <c r="B3" s="153"/>
      <c r="C3" s="136" t="s">
        <v>31</v>
      </c>
      <c r="D3" s="136"/>
      <c r="E3" s="136"/>
      <c r="F3" s="136"/>
      <c r="G3" s="136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0"/>
      <c r="AB3" s="13"/>
    </row>
    <row r="4" spans="1:33" s="9" customFormat="1" ht="24.75" customHeight="1" x14ac:dyDescent="0.25">
      <c r="A4" s="153"/>
      <c r="B4" s="153"/>
      <c r="C4" s="136" t="s">
        <v>32</v>
      </c>
      <c r="D4" s="136"/>
      <c r="E4" s="136"/>
      <c r="F4" s="136"/>
      <c r="G4" s="136"/>
      <c r="H4" s="12"/>
      <c r="I4" s="12"/>
      <c r="J4" s="12"/>
      <c r="K4" s="12"/>
      <c r="L4" s="12"/>
      <c r="M4" s="12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0"/>
      <c r="AB4" s="13"/>
    </row>
    <row r="5" spans="1:33" s="9" customFormat="1" ht="21" customHeight="1" x14ac:dyDescent="0.25">
      <c r="A5" s="82">
        <v>1</v>
      </c>
      <c r="B5" s="82" t="s">
        <v>33</v>
      </c>
      <c r="H5" s="12"/>
      <c r="I5" s="15"/>
      <c r="J5" s="16"/>
      <c r="K5" s="16"/>
      <c r="L5" s="16"/>
      <c r="M5" s="16"/>
      <c r="N5" s="17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8"/>
      <c r="AB5" s="13"/>
    </row>
    <row r="6" spans="1:33" s="22" customFormat="1" ht="42" customHeight="1" x14ac:dyDescent="0.2">
      <c r="A6" s="139" t="s">
        <v>34</v>
      </c>
      <c r="B6" s="139" t="s">
        <v>35</v>
      </c>
      <c r="C6" s="139" t="s">
        <v>36</v>
      </c>
      <c r="D6" s="139" t="s">
        <v>14</v>
      </c>
      <c r="E6" s="139" t="s">
        <v>37</v>
      </c>
      <c r="F6" s="139"/>
      <c r="G6" s="139" t="s">
        <v>38</v>
      </c>
      <c r="H6" s="139" t="s">
        <v>39</v>
      </c>
      <c r="I6" s="155" t="s">
        <v>40</v>
      </c>
      <c r="J6" s="155"/>
      <c r="K6" s="139" t="s">
        <v>168</v>
      </c>
      <c r="L6" s="127"/>
      <c r="M6" s="139" t="s">
        <v>41</v>
      </c>
      <c r="N6" s="139" t="s">
        <v>42</v>
      </c>
      <c r="O6" s="151" t="s">
        <v>43</v>
      </c>
      <c r="P6" s="151"/>
      <c r="Q6" s="151"/>
      <c r="R6" s="151"/>
      <c r="S6" s="151"/>
      <c r="T6" s="151"/>
      <c r="U6" s="151"/>
      <c r="V6" s="151"/>
      <c r="W6" s="151"/>
      <c r="X6" s="151"/>
      <c r="Y6" s="154" t="s">
        <v>45</v>
      </c>
      <c r="Z6" s="126"/>
      <c r="AA6" s="154" t="s">
        <v>44</v>
      </c>
      <c r="AB6" s="154" t="s">
        <v>45</v>
      </c>
      <c r="AC6" s="148" t="s">
        <v>46</v>
      </c>
      <c r="AD6" s="148" t="s">
        <v>47</v>
      </c>
      <c r="AE6" s="148" t="s">
        <v>46</v>
      </c>
      <c r="AF6" s="148" t="s">
        <v>47</v>
      </c>
      <c r="AG6" s="149"/>
    </row>
    <row r="7" spans="1:33" s="22" customFormat="1" ht="15" customHeight="1" x14ac:dyDescent="0.2">
      <c r="A7" s="139"/>
      <c r="B7" s="139"/>
      <c r="C7" s="139"/>
      <c r="D7" s="139"/>
      <c r="E7" s="144" t="s">
        <v>49</v>
      </c>
      <c r="F7" s="150" t="s">
        <v>50</v>
      </c>
      <c r="G7" s="139"/>
      <c r="H7" s="139"/>
      <c r="I7" s="139" t="s">
        <v>51</v>
      </c>
      <c r="J7" s="139" t="s">
        <v>52</v>
      </c>
      <c r="K7" s="139"/>
      <c r="L7" s="127"/>
      <c r="M7" s="139"/>
      <c r="N7" s="139"/>
      <c r="O7" s="140" t="s">
        <v>0</v>
      </c>
      <c r="P7" s="151" t="s">
        <v>1</v>
      </c>
      <c r="Q7" s="151"/>
      <c r="R7" s="151"/>
      <c r="S7" s="151"/>
      <c r="T7" s="140" t="s">
        <v>2</v>
      </c>
      <c r="U7" s="140" t="s">
        <v>3</v>
      </c>
      <c r="V7" s="140" t="s">
        <v>4</v>
      </c>
      <c r="W7" s="140" t="s">
        <v>5</v>
      </c>
      <c r="X7" s="140" t="s">
        <v>6</v>
      </c>
      <c r="Y7" s="154"/>
      <c r="Z7" s="126"/>
      <c r="AA7" s="154"/>
      <c r="AB7" s="154"/>
      <c r="AC7" s="148"/>
      <c r="AD7" s="148"/>
      <c r="AE7" s="148"/>
      <c r="AF7" s="148"/>
      <c r="AG7" s="149"/>
    </row>
    <row r="8" spans="1:33" s="22" customFormat="1" ht="30.75" customHeight="1" x14ac:dyDescent="0.2">
      <c r="A8" s="139"/>
      <c r="B8" s="139"/>
      <c r="C8" s="139"/>
      <c r="D8" s="139"/>
      <c r="E8" s="144"/>
      <c r="F8" s="150"/>
      <c r="G8" s="139"/>
      <c r="H8" s="139"/>
      <c r="I8" s="139"/>
      <c r="J8" s="139"/>
      <c r="K8" s="139"/>
      <c r="L8" s="127"/>
      <c r="M8" s="139"/>
      <c r="N8" s="139"/>
      <c r="O8" s="140"/>
      <c r="P8" s="23" t="s">
        <v>15</v>
      </c>
      <c r="Q8" s="23" t="s">
        <v>16</v>
      </c>
      <c r="R8" s="23" t="s">
        <v>17</v>
      </c>
      <c r="S8" s="23" t="s">
        <v>18</v>
      </c>
      <c r="T8" s="140"/>
      <c r="U8" s="140"/>
      <c r="V8" s="140"/>
      <c r="W8" s="140"/>
      <c r="X8" s="140"/>
      <c r="Y8" s="154"/>
      <c r="Z8" s="126"/>
      <c r="AA8" s="154"/>
      <c r="AB8" s="154"/>
      <c r="AC8" s="148"/>
      <c r="AD8" s="148"/>
      <c r="AE8" s="148"/>
      <c r="AF8" s="148"/>
      <c r="AG8" s="149"/>
    </row>
    <row r="9" spans="1:33" s="22" customFormat="1" ht="24" customHeight="1" x14ac:dyDescent="0.2">
      <c r="A9" s="73"/>
      <c r="B9" s="78"/>
      <c r="C9" s="73"/>
      <c r="D9" s="73"/>
      <c r="E9" s="75"/>
      <c r="F9" s="77"/>
      <c r="G9" s="73"/>
      <c r="H9" s="73"/>
      <c r="I9" s="73"/>
      <c r="J9" s="73"/>
      <c r="K9" s="73"/>
      <c r="L9" s="127"/>
      <c r="M9" s="73"/>
      <c r="N9" s="79"/>
      <c r="O9" s="74"/>
      <c r="P9" s="71"/>
      <c r="Q9" s="71"/>
      <c r="R9" s="80"/>
      <c r="S9" s="71"/>
      <c r="T9" s="81"/>
      <c r="U9" s="74"/>
      <c r="V9" s="81"/>
      <c r="W9" s="74"/>
      <c r="X9" s="85"/>
      <c r="Y9" s="128"/>
      <c r="Z9" s="128"/>
      <c r="AA9" s="72"/>
      <c r="AB9" s="72"/>
      <c r="AC9" s="76"/>
      <c r="AD9" s="76"/>
      <c r="AE9" s="76"/>
      <c r="AF9" s="76"/>
      <c r="AG9" s="131"/>
    </row>
    <row r="10" spans="1:33" s="22" customFormat="1" ht="30.75" customHeight="1" x14ac:dyDescent="0.25">
      <c r="A10" s="105">
        <v>1</v>
      </c>
      <c r="B10" s="141" t="s">
        <v>90</v>
      </c>
      <c r="C10" s="36" t="s">
        <v>219</v>
      </c>
      <c r="D10" s="6" t="s">
        <v>8</v>
      </c>
      <c r="E10" s="3" t="s">
        <v>84</v>
      </c>
      <c r="F10" s="68">
        <v>371</v>
      </c>
      <c r="G10" s="27"/>
      <c r="H10" s="20" t="s">
        <v>33</v>
      </c>
      <c r="I10" s="27"/>
      <c r="J10" s="86">
        <v>200000</v>
      </c>
      <c r="K10" s="86">
        <v>194174.75</v>
      </c>
      <c r="L10" s="86"/>
      <c r="M10" s="111">
        <v>194174.75</v>
      </c>
      <c r="N10" s="46"/>
      <c r="O10" s="27"/>
      <c r="P10" s="27"/>
      <c r="Q10" s="27"/>
      <c r="R10" s="46"/>
      <c r="S10" s="21"/>
      <c r="T10" s="44"/>
      <c r="U10" s="21"/>
      <c r="V10" s="44"/>
      <c r="W10" s="27"/>
      <c r="X10" s="28" t="s">
        <v>54</v>
      </c>
      <c r="Y10" s="28" t="s">
        <v>248</v>
      </c>
      <c r="Z10" s="28"/>
      <c r="AA10" s="35">
        <f>K10-M10</f>
        <v>0</v>
      </c>
      <c r="AB10" s="27"/>
      <c r="AC10" s="28" t="s">
        <v>54</v>
      </c>
      <c r="AD10" s="27"/>
      <c r="AE10" s="34">
        <f>J10</f>
        <v>200000</v>
      </c>
      <c r="AF10" s="63"/>
      <c r="AG10" s="64"/>
    </row>
    <row r="11" spans="1:33" s="22" customFormat="1" ht="30.75" customHeight="1" x14ac:dyDescent="0.25">
      <c r="A11" s="105">
        <v>2</v>
      </c>
      <c r="B11" s="142"/>
      <c r="C11" s="36" t="s">
        <v>179</v>
      </c>
      <c r="D11" s="7" t="s">
        <v>7</v>
      </c>
      <c r="E11" s="3" t="s">
        <v>172</v>
      </c>
      <c r="F11" s="68">
        <v>364</v>
      </c>
      <c r="G11" s="27"/>
      <c r="H11" s="20" t="s">
        <v>33</v>
      </c>
      <c r="I11" s="27"/>
      <c r="J11" s="86">
        <v>100000</v>
      </c>
      <c r="K11" s="86">
        <f t="shared" ref="K11:K25" si="0">J11/1.03</f>
        <v>97087.378640776689</v>
      </c>
      <c r="L11" s="86"/>
      <c r="M11" s="111">
        <v>97087.38</v>
      </c>
      <c r="N11" s="46"/>
      <c r="O11" s="27"/>
      <c r="P11" s="27"/>
      <c r="Q11" s="27"/>
      <c r="S11" s="21"/>
      <c r="U11" s="27"/>
      <c r="V11" s="44"/>
      <c r="W11" s="27"/>
      <c r="X11" s="28" t="s">
        <v>54</v>
      </c>
      <c r="Y11" s="28" t="s">
        <v>248</v>
      </c>
      <c r="Z11" s="28"/>
      <c r="AA11" s="35">
        <f t="shared" ref="AA11:AA35" si="1">K11-M11</f>
        <v>-1.3592233153758571E-3</v>
      </c>
      <c r="AB11" s="27"/>
      <c r="AC11" s="28" t="s">
        <v>54</v>
      </c>
      <c r="AD11" s="27"/>
      <c r="AE11" s="34">
        <f>J11</f>
        <v>100000</v>
      </c>
      <c r="AF11" s="63"/>
      <c r="AG11" s="64"/>
    </row>
    <row r="12" spans="1:33" s="9" customFormat="1" ht="32.25" customHeight="1" x14ac:dyDescent="0.25">
      <c r="A12" s="114">
        <v>3</v>
      </c>
      <c r="B12" s="143"/>
      <c r="C12" s="1" t="s">
        <v>19</v>
      </c>
      <c r="D12" s="6" t="s">
        <v>8</v>
      </c>
      <c r="E12" s="5" t="s">
        <v>24</v>
      </c>
      <c r="F12" s="66">
        <v>407</v>
      </c>
      <c r="G12" s="24"/>
      <c r="H12" s="20" t="s">
        <v>33</v>
      </c>
      <c r="I12" s="25"/>
      <c r="J12" s="8">
        <v>200000</v>
      </c>
      <c r="K12" s="86">
        <f t="shared" si="0"/>
        <v>194174.75728155338</v>
      </c>
      <c r="L12" s="110">
        <v>192385.22</v>
      </c>
      <c r="M12" s="110">
        <v>192385.22</v>
      </c>
      <c r="N12" s="24"/>
      <c r="O12" s="25"/>
      <c r="P12" s="25"/>
      <c r="Q12" s="25"/>
      <c r="R12" s="27"/>
      <c r="T12" s="27"/>
      <c r="U12" s="25"/>
      <c r="V12" s="25"/>
      <c r="W12" s="25"/>
      <c r="X12" s="28" t="s">
        <v>54</v>
      </c>
      <c r="Y12" s="28"/>
      <c r="Z12" s="28"/>
      <c r="AA12" s="35">
        <f t="shared" si="1"/>
        <v>1789.5372815533774</v>
      </c>
      <c r="AB12" s="25"/>
      <c r="AC12" s="27"/>
      <c r="AD12" s="28" t="s">
        <v>54</v>
      </c>
      <c r="AE12" s="28"/>
      <c r="AF12" s="29">
        <f>J12</f>
        <v>200000</v>
      </c>
      <c r="AG12" s="35">
        <f>M12*0.03</f>
        <v>5771.5565999999999</v>
      </c>
    </row>
    <row r="13" spans="1:33" s="9" customFormat="1" ht="40.5" customHeight="1" x14ac:dyDescent="0.25">
      <c r="A13" s="20">
        <v>4</v>
      </c>
      <c r="B13" s="138" t="s">
        <v>91</v>
      </c>
      <c r="C13" s="30" t="s">
        <v>20</v>
      </c>
      <c r="D13" s="6" t="s">
        <v>13</v>
      </c>
      <c r="E13" s="31" t="s">
        <v>25</v>
      </c>
      <c r="F13" s="67">
        <v>402</v>
      </c>
      <c r="G13" s="24"/>
      <c r="H13" s="20" t="s">
        <v>33</v>
      </c>
      <c r="I13" s="32"/>
      <c r="J13" s="8">
        <v>250000</v>
      </c>
      <c r="K13" s="86">
        <f t="shared" si="0"/>
        <v>242718.44660194175</v>
      </c>
      <c r="L13" s="86"/>
      <c r="M13" s="110">
        <v>242718.45</v>
      </c>
      <c r="N13" s="26"/>
      <c r="O13" s="20"/>
      <c r="P13" s="25"/>
      <c r="Q13" s="27"/>
      <c r="R13" s="27"/>
      <c r="S13" s="27"/>
      <c r="T13" s="27"/>
      <c r="U13" s="27"/>
      <c r="V13" s="27"/>
      <c r="W13" s="25"/>
      <c r="X13" s="28" t="s">
        <v>54</v>
      </c>
      <c r="Y13" s="28" t="s">
        <v>248</v>
      </c>
      <c r="Z13" s="28"/>
      <c r="AA13" s="35">
        <f t="shared" si="1"/>
        <v>-3.3980582666117698E-3</v>
      </c>
      <c r="AB13" s="33"/>
      <c r="AC13" s="28" t="s">
        <v>54</v>
      </c>
      <c r="AD13" s="27"/>
      <c r="AE13" s="34">
        <f>J13</f>
        <v>250000</v>
      </c>
      <c r="AF13" s="35"/>
      <c r="AG13" s="27"/>
    </row>
    <row r="14" spans="1:33" s="9" customFormat="1" ht="31.5" customHeight="1" x14ac:dyDescent="0.25">
      <c r="A14" s="114">
        <v>5</v>
      </c>
      <c r="B14" s="138"/>
      <c r="C14" s="36" t="s">
        <v>21</v>
      </c>
      <c r="D14" s="6" t="s">
        <v>13</v>
      </c>
      <c r="E14" s="37" t="s">
        <v>26</v>
      </c>
      <c r="F14" s="68">
        <v>398</v>
      </c>
      <c r="G14" s="38"/>
      <c r="H14" s="20" t="s">
        <v>33</v>
      </c>
      <c r="I14" s="27"/>
      <c r="J14" s="86">
        <v>200000</v>
      </c>
      <c r="K14" s="86">
        <f t="shared" si="0"/>
        <v>194174.75728155338</v>
      </c>
      <c r="L14" s="110">
        <v>194174.76</v>
      </c>
      <c r="M14" s="110">
        <v>194174.76</v>
      </c>
      <c r="N14" s="32"/>
      <c r="O14" s="27"/>
      <c r="P14" s="32"/>
      <c r="Q14" s="27"/>
      <c r="R14" s="27"/>
      <c r="S14" s="27"/>
      <c r="T14" s="27"/>
      <c r="U14" s="27"/>
      <c r="V14" s="27"/>
      <c r="W14" s="32"/>
      <c r="X14" s="28" t="s">
        <v>54</v>
      </c>
      <c r="Y14" s="28"/>
      <c r="Z14" s="28"/>
      <c r="AA14" s="35">
        <f t="shared" si="1"/>
        <v>-2.7184466307517141E-3</v>
      </c>
      <c r="AB14" s="39"/>
      <c r="AC14" s="28" t="s">
        <v>54</v>
      </c>
      <c r="AD14" s="27"/>
      <c r="AE14" s="34">
        <f>J14</f>
        <v>200000</v>
      </c>
      <c r="AF14" s="27"/>
      <c r="AG14" s="112">
        <f>J14-K14</f>
        <v>5825.2427184466214</v>
      </c>
    </row>
    <row r="15" spans="1:33" s="9" customFormat="1" ht="31.5" customHeight="1" x14ac:dyDescent="0.25">
      <c r="A15" s="20">
        <v>6</v>
      </c>
      <c r="B15" s="40" t="s">
        <v>22</v>
      </c>
      <c r="C15" s="30" t="s">
        <v>23</v>
      </c>
      <c r="D15" s="6" t="s">
        <v>8</v>
      </c>
      <c r="E15" s="37" t="s">
        <v>27</v>
      </c>
      <c r="F15" s="66">
        <v>368</v>
      </c>
      <c r="G15" s="38"/>
      <c r="H15" s="20" t="s">
        <v>33</v>
      </c>
      <c r="I15" s="27"/>
      <c r="J15" s="8">
        <v>150000</v>
      </c>
      <c r="K15" s="86">
        <f t="shared" si="0"/>
        <v>145631.06796116504</v>
      </c>
      <c r="L15" s="86"/>
      <c r="M15" s="109">
        <v>144944.95999999999</v>
      </c>
      <c r="N15" s="32"/>
      <c r="O15" s="27"/>
      <c r="P15" s="32"/>
      <c r="Q15" s="27"/>
      <c r="R15" s="27"/>
      <c r="S15" s="27"/>
      <c r="U15" s="113"/>
      <c r="W15" s="32"/>
      <c r="X15" s="28" t="s">
        <v>54</v>
      </c>
      <c r="Y15" s="28" t="s">
        <v>248</v>
      </c>
      <c r="Z15" s="28"/>
      <c r="AA15" s="35">
        <f t="shared" si="1"/>
        <v>686.10796116504935</v>
      </c>
      <c r="AB15" s="39"/>
      <c r="AC15" s="28" t="s">
        <v>54</v>
      </c>
      <c r="AD15" s="27"/>
      <c r="AE15" s="34">
        <f>J15</f>
        <v>150000</v>
      </c>
      <c r="AF15" s="27"/>
      <c r="AG15" s="112"/>
    </row>
    <row r="16" spans="1:33" s="9" customFormat="1" ht="31.5" customHeight="1" x14ac:dyDescent="0.25">
      <c r="A16" s="20">
        <v>7</v>
      </c>
      <c r="B16" s="137" t="s">
        <v>86</v>
      </c>
      <c r="C16" s="30" t="s">
        <v>87</v>
      </c>
      <c r="D16" s="6" t="s">
        <v>11</v>
      </c>
      <c r="E16" s="1" t="s">
        <v>89</v>
      </c>
      <c r="F16" s="66">
        <v>368</v>
      </c>
      <c r="G16" s="38"/>
      <c r="H16" s="20" t="s">
        <v>33</v>
      </c>
      <c r="I16" s="27"/>
      <c r="J16" s="86">
        <v>200000</v>
      </c>
      <c r="K16" s="86">
        <f t="shared" si="0"/>
        <v>194174.75728155338</v>
      </c>
      <c r="L16" s="86"/>
      <c r="M16" s="109">
        <v>194174.76</v>
      </c>
      <c r="N16" s="32"/>
      <c r="O16" s="27"/>
      <c r="P16" s="32"/>
      <c r="Q16" s="27"/>
      <c r="R16" s="27"/>
      <c r="S16" s="27"/>
      <c r="T16" s="27"/>
      <c r="U16" s="27"/>
      <c r="V16" s="27"/>
      <c r="X16" s="28" t="s">
        <v>54</v>
      </c>
      <c r="Y16" s="28" t="s">
        <v>248</v>
      </c>
      <c r="Z16" s="28"/>
      <c r="AA16" s="35">
        <f t="shared" si="1"/>
        <v>-2.7184466307517141E-3</v>
      </c>
      <c r="AB16" s="39"/>
      <c r="AC16" s="28" t="s">
        <v>54</v>
      </c>
      <c r="AD16" s="27"/>
      <c r="AE16" s="34">
        <f>J16</f>
        <v>200000</v>
      </c>
      <c r="AF16" s="27"/>
      <c r="AG16" s="28"/>
    </row>
    <row r="17" spans="1:33" s="9" customFormat="1" ht="31.5" customHeight="1" x14ac:dyDescent="0.25">
      <c r="A17" s="20">
        <v>8</v>
      </c>
      <c r="B17" s="137"/>
      <c r="C17" s="30" t="s">
        <v>88</v>
      </c>
      <c r="D17" s="41" t="s">
        <v>9</v>
      </c>
      <c r="E17" s="1" t="s">
        <v>27</v>
      </c>
      <c r="F17" s="66">
        <v>368</v>
      </c>
      <c r="G17" s="38"/>
      <c r="H17" s="20" t="s">
        <v>33</v>
      </c>
      <c r="I17" s="27"/>
      <c r="J17" s="86">
        <v>50000</v>
      </c>
      <c r="K17" s="86">
        <f t="shared" si="0"/>
        <v>48543.689320388345</v>
      </c>
      <c r="L17" s="86"/>
      <c r="M17" s="109">
        <v>48543.69</v>
      </c>
      <c r="N17" s="32"/>
      <c r="O17" s="27"/>
      <c r="P17" s="32"/>
      <c r="Q17" s="27"/>
      <c r="R17" s="27"/>
      <c r="S17" s="27"/>
      <c r="U17" s="32"/>
      <c r="V17" s="32"/>
      <c r="W17" s="32"/>
      <c r="X17" s="28" t="s">
        <v>54</v>
      </c>
      <c r="Y17" s="28" t="s">
        <v>248</v>
      </c>
      <c r="Z17" s="28"/>
      <c r="AA17" s="35">
        <f t="shared" si="1"/>
        <v>-6.7961165768792853E-4</v>
      </c>
      <c r="AB17" s="39"/>
      <c r="AC17" s="28" t="s">
        <v>54</v>
      </c>
      <c r="AD17" s="27"/>
      <c r="AE17" s="34">
        <f>J17</f>
        <v>50000</v>
      </c>
      <c r="AF17" s="27"/>
      <c r="AG17" s="28"/>
    </row>
    <row r="18" spans="1:33" s="9" customFormat="1" ht="31.5" customHeight="1" x14ac:dyDescent="0.25">
      <c r="A18" s="20">
        <v>9</v>
      </c>
      <c r="B18" s="145" t="s">
        <v>95</v>
      </c>
      <c r="C18" s="1" t="s">
        <v>161</v>
      </c>
      <c r="D18" s="6" t="s">
        <v>8</v>
      </c>
      <c r="E18" s="3" t="s">
        <v>162</v>
      </c>
      <c r="F18" s="68">
        <v>365</v>
      </c>
      <c r="G18" s="38"/>
      <c r="H18" s="20" t="s">
        <v>33</v>
      </c>
      <c r="I18" s="27"/>
      <c r="J18" s="86">
        <v>245000</v>
      </c>
      <c r="K18" s="86">
        <f t="shared" si="0"/>
        <v>237864.07766990291</v>
      </c>
      <c r="L18" s="86"/>
      <c r="M18" s="109">
        <v>237864.08</v>
      </c>
      <c r="N18" s="32">
        <v>1</v>
      </c>
      <c r="O18" s="27"/>
      <c r="P18" s="32"/>
      <c r="Q18" s="27"/>
      <c r="R18" s="27"/>
      <c r="S18" s="27"/>
      <c r="T18" s="27"/>
      <c r="U18" s="32"/>
      <c r="V18" s="27"/>
      <c r="W18" s="27"/>
      <c r="X18" s="28" t="s">
        <v>54</v>
      </c>
      <c r="Y18" s="28" t="s">
        <v>248</v>
      </c>
      <c r="Z18" s="28"/>
      <c r="AA18" s="35">
        <f t="shared" si="1"/>
        <v>-2.3300970788113773E-3</v>
      </c>
      <c r="AB18" s="39"/>
      <c r="AC18" s="28" t="s">
        <v>54</v>
      </c>
      <c r="AD18" s="27"/>
      <c r="AE18" s="34">
        <f t="shared" ref="AE18:AE35" si="2">J18</f>
        <v>245000</v>
      </c>
      <c r="AF18" s="27"/>
      <c r="AG18" s="28"/>
    </row>
    <row r="19" spans="1:33" s="9" customFormat="1" ht="31.5" customHeight="1" x14ac:dyDescent="0.25">
      <c r="A19" s="114">
        <v>10</v>
      </c>
      <c r="B19" s="146"/>
      <c r="C19" s="42" t="s">
        <v>163</v>
      </c>
      <c r="D19" s="6" t="s">
        <v>13</v>
      </c>
      <c r="E19" s="1" t="s">
        <v>121</v>
      </c>
      <c r="F19" s="68">
        <v>380</v>
      </c>
      <c r="G19" s="38"/>
      <c r="H19" s="20" t="s">
        <v>33</v>
      </c>
      <c r="I19" s="27"/>
      <c r="J19" s="86">
        <v>145000</v>
      </c>
      <c r="K19" s="86">
        <f t="shared" si="0"/>
        <v>140776.6990291262</v>
      </c>
      <c r="L19" s="110">
        <v>140776.70000000001</v>
      </c>
      <c r="M19" s="110">
        <v>140776.70000000001</v>
      </c>
      <c r="N19" s="32">
        <v>2</v>
      </c>
      <c r="O19" s="27"/>
      <c r="P19" s="32"/>
      <c r="Q19" s="27"/>
      <c r="R19" s="27"/>
      <c r="S19" s="27"/>
      <c r="T19" s="43"/>
      <c r="U19" s="43"/>
      <c r="V19" s="43"/>
      <c r="W19" s="43"/>
      <c r="X19" s="28" t="s">
        <v>54</v>
      </c>
      <c r="Y19" s="28"/>
      <c r="Z19" s="28"/>
      <c r="AA19" s="35">
        <f t="shared" si="1"/>
        <v>-9.7087380709126592E-4</v>
      </c>
      <c r="AB19" s="39"/>
      <c r="AC19" s="28" t="s">
        <v>54</v>
      </c>
      <c r="AD19" s="27"/>
      <c r="AE19" s="34">
        <f t="shared" si="2"/>
        <v>145000</v>
      </c>
      <c r="AF19" s="27"/>
      <c r="AG19" s="112">
        <f>M19*0.03</f>
        <v>4223.3010000000004</v>
      </c>
    </row>
    <row r="20" spans="1:33" s="9" customFormat="1" ht="31.5" customHeight="1" x14ac:dyDescent="0.25">
      <c r="A20" s="114">
        <v>11</v>
      </c>
      <c r="B20" s="146"/>
      <c r="C20" s="1" t="s">
        <v>164</v>
      </c>
      <c r="D20" s="6" t="s">
        <v>13</v>
      </c>
      <c r="E20" s="3" t="s">
        <v>159</v>
      </c>
      <c r="F20" s="68">
        <v>318</v>
      </c>
      <c r="G20" s="38"/>
      <c r="H20" s="20" t="s">
        <v>33</v>
      </c>
      <c r="I20" s="27"/>
      <c r="J20" s="86">
        <v>245000</v>
      </c>
      <c r="K20" s="86">
        <f t="shared" si="0"/>
        <v>237864.07766990291</v>
      </c>
      <c r="L20" s="110">
        <v>237864.08</v>
      </c>
      <c r="M20" s="110">
        <v>237864.08</v>
      </c>
      <c r="N20" s="32">
        <v>3</v>
      </c>
      <c r="O20" s="27"/>
      <c r="P20" s="32"/>
      <c r="Q20" s="27"/>
      <c r="R20" s="27"/>
      <c r="S20" s="27"/>
      <c r="T20" s="43"/>
      <c r="U20" s="43"/>
      <c r="V20" s="43"/>
      <c r="W20" s="27"/>
      <c r="X20" s="28" t="s">
        <v>54</v>
      </c>
      <c r="Y20" s="28"/>
      <c r="Z20" s="28"/>
      <c r="AA20" s="35">
        <f t="shared" si="1"/>
        <v>-2.3300970788113773E-3</v>
      </c>
      <c r="AB20" s="39"/>
      <c r="AC20" s="28" t="s">
        <v>54</v>
      </c>
      <c r="AD20" s="27"/>
      <c r="AE20" s="34">
        <f t="shared" si="2"/>
        <v>245000</v>
      </c>
      <c r="AF20" s="27"/>
      <c r="AG20" s="112">
        <f>J20-K20</f>
        <v>7135.9223300970916</v>
      </c>
    </row>
    <row r="21" spans="1:33" s="9" customFormat="1" ht="31.5" customHeight="1" x14ac:dyDescent="0.25">
      <c r="A21" s="20">
        <v>12</v>
      </c>
      <c r="B21" s="146"/>
      <c r="C21" s="1" t="s">
        <v>165</v>
      </c>
      <c r="D21" s="6" t="s">
        <v>13</v>
      </c>
      <c r="E21" s="1" t="s">
        <v>160</v>
      </c>
      <c r="F21" s="68">
        <v>406</v>
      </c>
      <c r="G21" s="38"/>
      <c r="H21" s="20" t="s">
        <v>33</v>
      </c>
      <c r="I21" s="27"/>
      <c r="J21" s="86">
        <v>450000</v>
      </c>
      <c r="K21" s="86">
        <f t="shared" si="0"/>
        <v>436893.20388349512</v>
      </c>
      <c r="L21" s="86"/>
      <c r="M21" s="109">
        <v>436893.2</v>
      </c>
      <c r="N21" s="32">
        <v>4</v>
      </c>
      <c r="O21" s="27"/>
      <c r="P21" s="32"/>
      <c r="Q21" s="27"/>
      <c r="R21" s="27"/>
      <c r="S21" s="27"/>
      <c r="T21" s="27"/>
      <c r="U21" s="27"/>
      <c r="V21" s="43"/>
      <c r="W21" s="27"/>
      <c r="X21" s="28" t="s">
        <v>54</v>
      </c>
      <c r="Y21" s="28" t="s">
        <v>248</v>
      </c>
      <c r="Z21" s="28"/>
      <c r="AA21" s="35">
        <f t="shared" si="1"/>
        <v>3.8834951119497418E-3</v>
      </c>
      <c r="AB21" s="39"/>
      <c r="AC21" s="28" t="s">
        <v>54</v>
      </c>
      <c r="AD21" s="27"/>
      <c r="AE21" s="34">
        <f t="shared" si="2"/>
        <v>450000</v>
      </c>
      <c r="AF21" s="27"/>
      <c r="AG21" s="28"/>
    </row>
    <row r="22" spans="1:33" ht="26.25" x14ac:dyDescent="0.25">
      <c r="A22" s="20">
        <v>13</v>
      </c>
      <c r="B22" s="146"/>
      <c r="C22" s="1" t="s">
        <v>166</v>
      </c>
      <c r="D22" s="6" t="s">
        <v>13</v>
      </c>
      <c r="E22" s="5" t="s">
        <v>59</v>
      </c>
      <c r="F22" s="68">
        <v>287</v>
      </c>
      <c r="G22" s="27"/>
      <c r="H22" s="20" t="s">
        <v>33</v>
      </c>
      <c r="I22" s="27"/>
      <c r="J22" s="86">
        <v>245000</v>
      </c>
      <c r="K22" s="86">
        <f t="shared" si="0"/>
        <v>237864.07766990291</v>
      </c>
      <c r="L22" s="86"/>
      <c r="M22" s="111">
        <v>231990.27</v>
      </c>
      <c r="N22" s="27">
        <v>5</v>
      </c>
      <c r="O22" s="27"/>
      <c r="P22" s="27"/>
      <c r="Q22" s="27"/>
      <c r="R22" s="27"/>
      <c r="S22" s="27"/>
      <c r="T22" s="27"/>
      <c r="U22" s="27"/>
      <c r="V22" s="44"/>
      <c r="W22" s="27"/>
      <c r="X22" s="28" t="s">
        <v>54</v>
      </c>
      <c r="Y22" s="28" t="s">
        <v>248</v>
      </c>
      <c r="Z22" s="28"/>
      <c r="AA22" s="35">
        <f t="shared" si="1"/>
        <v>5873.8076699029189</v>
      </c>
      <c r="AB22" s="27"/>
      <c r="AC22" s="28" t="s">
        <v>54</v>
      </c>
      <c r="AD22" s="27"/>
      <c r="AE22" s="34">
        <f t="shared" si="2"/>
        <v>245000</v>
      </c>
      <c r="AF22" s="27"/>
      <c r="AG22" s="27"/>
    </row>
    <row r="23" spans="1:33" ht="26.25" x14ac:dyDescent="0.25">
      <c r="A23" s="20">
        <v>14</v>
      </c>
      <c r="B23" s="146"/>
      <c r="C23" s="1" t="s">
        <v>215</v>
      </c>
      <c r="D23" s="6" t="s">
        <v>13</v>
      </c>
      <c r="E23" s="3" t="s">
        <v>211</v>
      </c>
      <c r="F23" s="68">
        <v>319</v>
      </c>
      <c r="G23" s="27"/>
      <c r="H23" s="20" t="s">
        <v>33</v>
      </c>
      <c r="I23" s="27"/>
      <c r="J23" s="86">
        <v>95000</v>
      </c>
      <c r="K23" s="86">
        <f t="shared" si="0"/>
        <v>92233.009708737867</v>
      </c>
      <c r="L23" s="86"/>
      <c r="M23" s="111">
        <v>92233.01</v>
      </c>
      <c r="N23" s="46">
        <v>6</v>
      </c>
      <c r="O23" s="27"/>
      <c r="P23" s="27"/>
      <c r="Q23" s="27"/>
      <c r="R23" s="27"/>
      <c r="S23" s="27"/>
      <c r="T23" s="27"/>
      <c r="U23" s="27"/>
      <c r="V23" s="27"/>
      <c r="W23" s="27"/>
      <c r="X23" s="28" t="s">
        <v>54</v>
      </c>
      <c r="Y23" s="28" t="s">
        <v>248</v>
      </c>
      <c r="Z23" s="28"/>
      <c r="AA23" s="35">
        <f t="shared" si="1"/>
        <v>-2.9126212757546455E-4</v>
      </c>
      <c r="AB23" s="27"/>
      <c r="AC23" s="28" t="s">
        <v>54</v>
      </c>
      <c r="AD23" s="27"/>
      <c r="AE23" s="34">
        <f t="shared" si="2"/>
        <v>95000</v>
      </c>
      <c r="AF23" s="27"/>
      <c r="AG23" s="27"/>
    </row>
    <row r="24" spans="1:33" ht="26.25" x14ac:dyDescent="0.25">
      <c r="A24" s="20">
        <v>15</v>
      </c>
      <c r="B24" s="146"/>
      <c r="C24" s="1" t="s">
        <v>216</v>
      </c>
      <c r="D24" s="7" t="s">
        <v>10</v>
      </c>
      <c r="E24" s="3" t="s">
        <v>158</v>
      </c>
      <c r="F24" s="68">
        <v>309</v>
      </c>
      <c r="G24" s="27"/>
      <c r="H24" s="20" t="s">
        <v>33</v>
      </c>
      <c r="I24" s="27"/>
      <c r="J24" s="86">
        <v>375000</v>
      </c>
      <c r="K24" s="86">
        <f t="shared" si="0"/>
        <v>364077.66990291263</v>
      </c>
      <c r="L24" s="86"/>
      <c r="M24" s="111">
        <v>364077.67</v>
      </c>
      <c r="N24" s="46">
        <v>7</v>
      </c>
      <c r="O24" s="27"/>
      <c r="P24" s="27"/>
      <c r="Q24" s="27"/>
      <c r="R24" s="27"/>
      <c r="S24" s="27"/>
      <c r="T24" s="27"/>
      <c r="U24" s="27"/>
      <c r="V24" s="27"/>
      <c r="W24" s="27"/>
      <c r="X24" s="28" t="s">
        <v>54</v>
      </c>
      <c r="Y24" s="28" t="s">
        <v>248</v>
      </c>
      <c r="Z24" s="28"/>
      <c r="AA24" s="35">
        <f t="shared" si="1"/>
        <v>-9.7087351605296135E-5</v>
      </c>
      <c r="AB24" s="27"/>
      <c r="AD24" s="28" t="s">
        <v>54</v>
      </c>
      <c r="AF24" s="34">
        <f>J24</f>
        <v>375000</v>
      </c>
      <c r="AG24" s="27"/>
    </row>
    <row r="25" spans="1:33" ht="39" x14ac:dyDescent="0.25">
      <c r="A25" s="114">
        <v>16</v>
      </c>
      <c r="B25" s="146"/>
      <c r="C25" s="1" t="s">
        <v>218</v>
      </c>
      <c r="D25" s="6" t="s">
        <v>13</v>
      </c>
      <c r="E25" s="3" t="s">
        <v>66</v>
      </c>
      <c r="F25" s="68">
        <v>372</v>
      </c>
      <c r="G25" s="27"/>
      <c r="H25" s="20" t="s">
        <v>33</v>
      </c>
      <c r="I25" s="27"/>
      <c r="J25" s="86">
        <v>245000</v>
      </c>
      <c r="K25" s="86">
        <f t="shared" si="0"/>
        <v>237864.07766990291</v>
      </c>
      <c r="L25" s="111">
        <v>237864.08</v>
      </c>
      <c r="M25" s="111">
        <v>237864.08</v>
      </c>
      <c r="N25" s="46">
        <v>8</v>
      </c>
      <c r="O25" s="27"/>
      <c r="P25" s="27"/>
      <c r="Q25" s="27"/>
      <c r="R25" s="27"/>
      <c r="S25" s="27"/>
      <c r="T25" s="27"/>
      <c r="U25" s="27"/>
      <c r="V25" s="27"/>
      <c r="W25" s="27"/>
      <c r="X25" s="28" t="s">
        <v>54</v>
      </c>
      <c r="Y25" s="28"/>
      <c r="Z25" s="28"/>
      <c r="AA25" s="35">
        <f t="shared" si="1"/>
        <v>-2.3300970788113773E-3</v>
      </c>
      <c r="AB25" s="27"/>
      <c r="AC25" s="28" t="s">
        <v>54</v>
      </c>
      <c r="AD25" s="27"/>
      <c r="AE25" s="34">
        <f t="shared" si="2"/>
        <v>245000</v>
      </c>
      <c r="AF25" s="27"/>
      <c r="AG25" s="35">
        <f>M25*0.03</f>
        <v>7135.9223999999995</v>
      </c>
    </row>
    <row r="26" spans="1:33" s="102" customFormat="1" ht="25.5" x14ac:dyDescent="0.25">
      <c r="A26" s="19">
        <v>17</v>
      </c>
      <c r="B26" s="146"/>
      <c r="C26" s="30" t="s">
        <v>234</v>
      </c>
      <c r="D26" s="94" t="s">
        <v>9</v>
      </c>
      <c r="E26" s="47" t="s">
        <v>233</v>
      </c>
      <c r="F26" s="68">
        <v>309</v>
      </c>
      <c r="G26" s="95"/>
      <c r="H26" s="104" t="s">
        <v>33</v>
      </c>
      <c r="I26" s="95"/>
      <c r="J26" s="96">
        <v>195000</v>
      </c>
      <c r="K26" s="96">
        <v>189150</v>
      </c>
      <c r="L26" s="96"/>
      <c r="M26" s="111">
        <v>179363.31</v>
      </c>
      <c r="N26" s="97">
        <v>9</v>
      </c>
      <c r="O26" s="95"/>
      <c r="P26" s="95"/>
      <c r="Q26" s="95"/>
      <c r="R26" s="95"/>
      <c r="S26" s="95"/>
      <c r="T26" s="98"/>
      <c r="U26" s="95"/>
      <c r="V26" s="95"/>
      <c r="W26" s="95"/>
      <c r="X26" s="28" t="s">
        <v>54</v>
      </c>
      <c r="Y26" s="28" t="s">
        <v>248</v>
      </c>
      <c r="Z26" s="28"/>
      <c r="AA26" s="35">
        <f t="shared" si="1"/>
        <v>9786.6900000000023</v>
      </c>
      <c r="AB26" s="95"/>
      <c r="AC26" s="98"/>
      <c r="AD26" s="28" t="s">
        <v>54</v>
      </c>
      <c r="AE26" s="100"/>
      <c r="AF26" s="101">
        <f>J26</f>
        <v>195000</v>
      </c>
      <c r="AG26" s="95"/>
    </row>
    <row r="27" spans="1:33" s="102" customFormat="1" ht="25.5" x14ac:dyDescent="0.25">
      <c r="A27" s="19">
        <v>18</v>
      </c>
      <c r="B27" s="146"/>
      <c r="C27" s="30" t="s">
        <v>236</v>
      </c>
      <c r="D27" s="41" t="s">
        <v>12</v>
      </c>
      <c r="E27" s="47" t="s">
        <v>184</v>
      </c>
      <c r="F27" s="68">
        <v>400</v>
      </c>
      <c r="G27" s="95"/>
      <c r="H27" s="104" t="s">
        <v>33</v>
      </c>
      <c r="I27" s="95"/>
      <c r="J27" s="96">
        <v>245000</v>
      </c>
      <c r="K27" s="96">
        <f t="shared" ref="K27:K35" si="3">J27/1.03</f>
        <v>237864.07766990291</v>
      </c>
      <c r="L27" s="96"/>
      <c r="M27" s="111">
        <v>232326.52</v>
      </c>
      <c r="N27" s="97">
        <v>10</v>
      </c>
      <c r="O27" s="95"/>
      <c r="P27" s="95"/>
      <c r="Q27" s="95"/>
      <c r="R27" s="95"/>
      <c r="S27" s="95"/>
      <c r="T27" s="95"/>
      <c r="U27" s="95"/>
      <c r="V27" s="95"/>
      <c r="W27" s="95"/>
      <c r="X27" s="28" t="s">
        <v>54</v>
      </c>
      <c r="Y27" s="28" t="s">
        <v>248</v>
      </c>
      <c r="Z27" s="28"/>
      <c r="AA27" s="35">
        <f t="shared" si="1"/>
        <v>5537.5576699029189</v>
      </c>
      <c r="AB27" s="95"/>
      <c r="AC27" s="98"/>
      <c r="AD27" s="28" t="s">
        <v>54</v>
      </c>
      <c r="AE27" s="100"/>
      <c r="AF27" s="101">
        <f>J27</f>
        <v>245000</v>
      </c>
      <c r="AG27" s="95"/>
    </row>
    <row r="28" spans="1:33" s="102" customFormat="1" ht="25.5" x14ac:dyDescent="0.25">
      <c r="A28" s="19">
        <v>19</v>
      </c>
      <c r="B28" s="146"/>
      <c r="C28" s="30" t="s">
        <v>237</v>
      </c>
      <c r="D28" s="41" t="s">
        <v>12</v>
      </c>
      <c r="E28" s="47" t="s">
        <v>84</v>
      </c>
      <c r="F28" s="68">
        <v>371</v>
      </c>
      <c r="G28" s="95"/>
      <c r="H28" s="104" t="s">
        <v>33</v>
      </c>
      <c r="I28" s="95"/>
      <c r="J28" s="96">
        <v>145000</v>
      </c>
      <c r="K28" s="96">
        <f t="shared" si="3"/>
        <v>140776.6990291262</v>
      </c>
      <c r="L28" s="96"/>
      <c r="M28" s="111">
        <v>140776.70000000001</v>
      </c>
      <c r="N28" s="97">
        <v>11</v>
      </c>
      <c r="O28" s="95"/>
      <c r="P28" s="95"/>
      <c r="Q28" s="95"/>
      <c r="R28" s="95"/>
      <c r="S28" s="95"/>
      <c r="T28" s="95"/>
      <c r="U28" s="95"/>
      <c r="V28" s="95"/>
      <c r="W28" s="95"/>
      <c r="X28" s="28" t="s">
        <v>54</v>
      </c>
      <c r="Y28" s="28" t="s">
        <v>248</v>
      </c>
      <c r="Z28" s="28"/>
      <c r="AA28" s="35">
        <f t="shared" si="1"/>
        <v>-9.7087380709126592E-4</v>
      </c>
      <c r="AB28" s="95"/>
      <c r="AC28" s="28" t="s">
        <v>54</v>
      </c>
      <c r="AD28" s="98"/>
      <c r="AE28" s="34">
        <f t="shared" si="2"/>
        <v>145000</v>
      </c>
      <c r="AF28" s="101"/>
      <c r="AG28" s="95"/>
    </row>
    <row r="29" spans="1:33" s="102" customFormat="1" ht="51" x14ac:dyDescent="0.25">
      <c r="A29" s="19">
        <v>20</v>
      </c>
      <c r="B29" s="146"/>
      <c r="C29" s="103" t="s">
        <v>238</v>
      </c>
      <c r="D29" s="41" t="s">
        <v>12</v>
      </c>
      <c r="E29" s="47" t="s">
        <v>240</v>
      </c>
      <c r="F29" s="68">
        <v>285</v>
      </c>
      <c r="G29" s="95"/>
      <c r="H29" s="104" t="s">
        <v>33</v>
      </c>
      <c r="I29" s="95"/>
      <c r="J29" s="96">
        <v>245000</v>
      </c>
      <c r="K29" s="96">
        <f t="shared" si="3"/>
        <v>237864.07766990291</v>
      </c>
      <c r="L29" s="96"/>
      <c r="M29" s="111">
        <v>237864.08</v>
      </c>
      <c r="N29" s="97">
        <v>12</v>
      </c>
      <c r="O29" s="95"/>
      <c r="P29" s="95"/>
      <c r="Q29" s="95"/>
      <c r="R29" s="95"/>
      <c r="S29" s="95"/>
      <c r="T29" s="95"/>
      <c r="U29" s="95"/>
      <c r="V29" s="95"/>
      <c r="W29" s="95"/>
      <c r="X29" s="28" t="s">
        <v>54</v>
      </c>
      <c r="Y29" s="28" t="s">
        <v>248</v>
      </c>
      <c r="Z29" s="28"/>
      <c r="AA29" s="35">
        <f t="shared" si="1"/>
        <v>-2.3300970788113773E-3</v>
      </c>
      <c r="AB29" s="95"/>
      <c r="AC29" s="28" t="s">
        <v>54</v>
      </c>
      <c r="AD29" s="98"/>
      <c r="AE29" s="34">
        <f t="shared" si="2"/>
        <v>245000</v>
      </c>
      <c r="AF29" s="101"/>
      <c r="AG29" s="95"/>
    </row>
    <row r="30" spans="1:33" s="102" customFormat="1" ht="25.5" x14ac:dyDescent="0.25">
      <c r="A30" s="19">
        <v>21</v>
      </c>
      <c r="B30" s="146"/>
      <c r="C30" s="30" t="s">
        <v>239</v>
      </c>
      <c r="D30" s="41" t="s">
        <v>12</v>
      </c>
      <c r="E30" s="47" t="s">
        <v>162</v>
      </c>
      <c r="F30" s="68">
        <v>365</v>
      </c>
      <c r="G30" s="95"/>
      <c r="H30" s="104" t="s">
        <v>33</v>
      </c>
      <c r="I30" s="95"/>
      <c r="J30" s="96">
        <v>70000</v>
      </c>
      <c r="K30" s="96">
        <f t="shared" si="3"/>
        <v>67961.165048543684</v>
      </c>
      <c r="L30" s="96"/>
      <c r="M30" s="111">
        <v>55403.44</v>
      </c>
      <c r="N30" s="97">
        <v>13</v>
      </c>
      <c r="O30" s="95"/>
      <c r="P30" s="95"/>
      <c r="Q30" s="95"/>
      <c r="R30" s="95"/>
      <c r="S30" s="95"/>
      <c r="T30" s="95"/>
      <c r="U30" s="99"/>
      <c r="V30" s="99"/>
      <c r="W30" s="95"/>
      <c r="X30" s="28" t="s">
        <v>54</v>
      </c>
      <c r="Y30" s="28" t="s">
        <v>248</v>
      </c>
      <c r="Z30" s="28"/>
      <c r="AA30" s="35">
        <f t="shared" si="1"/>
        <v>12557.725048543682</v>
      </c>
      <c r="AB30" s="95"/>
      <c r="AC30" s="28" t="s">
        <v>54</v>
      </c>
      <c r="AD30" s="98"/>
      <c r="AE30" s="34">
        <f t="shared" si="2"/>
        <v>70000</v>
      </c>
      <c r="AF30" s="101"/>
      <c r="AG30" s="95"/>
    </row>
    <row r="31" spans="1:33" s="102" customFormat="1" ht="25.5" x14ac:dyDescent="0.25">
      <c r="A31" s="19">
        <v>22</v>
      </c>
      <c r="B31" s="147"/>
      <c r="C31" s="30" t="s">
        <v>241</v>
      </c>
      <c r="D31" s="107" t="s">
        <v>8</v>
      </c>
      <c r="E31" s="47" t="s">
        <v>105</v>
      </c>
      <c r="F31" s="68">
        <v>399</v>
      </c>
      <c r="G31" s="95"/>
      <c r="H31" s="106" t="s">
        <v>33</v>
      </c>
      <c r="I31" s="95"/>
      <c r="J31" s="96">
        <v>245000</v>
      </c>
      <c r="K31" s="96">
        <f t="shared" si="3"/>
        <v>237864.07766990291</v>
      </c>
      <c r="L31" s="96"/>
      <c r="M31" s="111">
        <v>237864.08</v>
      </c>
      <c r="N31" s="97">
        <v>14</v>
      </c>
      <c r="O31" s="95"/>
      <c r="P31" s="95"/>
      <c r="Q31" s="95"/>
      <c r="R31" s="95"/>
      <c r="S31" s="95"/>
      <c r="T31" s="95"/>
      <c r="U31" s="99"/>
      <c r="V31" s="95"/>
      <c r="W31" s="95"/>
      <c r="X31" s="28" t="s">
        <v>54</v>
      </c>
      <c r="Y31" s="28" t="s">
        <v>248</v>
      </c>
      <c r="Z31" s="28"/>
      <c r="AA31" s="35">
        <f t="shared" si="1"/>
        <v>-2.3300970788113773E-3</v>
      </c>
      <c r="AB31" s="95"/>
      <c r="AC31" s="28" t="s">
        <v>54</v>
      </c>
      <c r="AD31" s="98"/>
      <c r="AE31" s="34">
        <f t="shared" si="2"/>
        <v>245000</v>
      </c>
      <c r="AF31" s="101"/>
      <c r="AG31" s="95"/>
    </row>
    <row r="32" spans="1:33" ht="26.25" x14ac:dyDescent="0.25">
      <c r="A32" s="20">
        <v>23</v>
      </c>
      <c r="B32" s="132" t="s">
        <v>181</v>
      </c>
      <c r="C32" s="1" t="s">
        <v>193</v>
      </c>
      <c r="D32" s="6" t="s">
        <v>13</v>
      </c>
      <c r="E32" s="3" t="s">
        <v>186</v>
      </c>
      <c r="F32" s="68">
        <v>302</v>
      </c>
      <c r="G32" s="27"/>
      <c r="H32" s="20" t="s">
        <v>33</v>
      </c>
      <c r="I32" s="27"/>
      <c r="J32" s="86">
        <v>75000</v>
      </c>
      <c r="K32" s="86">
        <f t="shared" si="3"/>
        <v>72815.533980582521</v>
      </c>
      <c r="L32" s="86"/>
      <c r="M32" s="111">
        <v>72815.53</v>
      </c>
      <c r="N32" s="46"/>
      <c r="O32" s="27"/>
      <c r="P32" s="27"/>
      <c r="Q32" s="27"/>
      <c r="R32" s="27"/>
      <c r="S32" s="27"/>
      <c r="U32" s="27"/>
      <c r="V32" s="27"/>
      <c r="W32" s="27"/>
      <c r="X32" s="28" t="s">
        <v>54</v>
      </c>
      <c r="Y32" s="28" t="s">
        <v>248</v>
      </c>
      <c r="Z32" s="28"/>
      <c r="AA32" s="35">
        <f t="shared" si="1"/>
        <v>3.9805825217626989E-3</v>
      </c>
      <c r="AB32" s="27"/>
      <c r="AC32" s="28" t="s">
        <v>54</v>
      </c>
      <c r="AD32" s="27"/>
      <c r="AE32" s="34">
        <f t="shared" si="2"/>
        <v>75000</v>
      </c>
      <c r="AF32" s="27"/>
      <c r="AG32" s="27"/>
    </row>
    <row r="33" spans="1:33" ht="31.5" customHeight="1" x14ac:dyDescent="0.25">
      <c r="A33" s="20">
        <v>24</v>
      </c>
      <c r="B33" s="133"/>
      <c r="C33" s="30" t="s">
        <v>194</v>
      </c>
      <c r="D33" s="6" t="s">
        <v>8</v>
      </c>
      <c r="E33" s="47" t="s">
        <v>26</v>
      </c>
      <c r="F33" s="68">
        <v>398</v>
      </c>
      <c r="G33" s="27"/>
      <c r="H33" s="20" t="s">
        <v>33</v>
      </c>
      <c r="I33" s="27"/>
      <c r="J33" s="86">
        <v>300000</v>
      </c>
      <c r="K33" s="86">
        <f t="shared" si="3"/>
        <v>291262.13592233008</v>
      </c>
      <c r="L33" s="86"/>
      <c r="M33" s="111">
        <v>291036.53000000003</v>
      </c>
      <c r="N33" s="46"/>
      <c r="O33" s="27"/>
      <c r="P33" s="27"/>
      <c r="Q33" s="27"/>
      <c r="R33" s="27"/>
      <c r="S33" s="27"/>
      <c r="T33" s="27"/>
      <c r="U33" s="27"/>
      <c r="V33" s="44"/>
      <c r="W33" s="27"/>
      <c r="X33" s="28" t="s">
        <v>54</v>
      </c>
      <c r="Y33" s="28" t="s">
        <v>248</v>
      </c>
      <c r="Z33" s="28"/>
      <c r="AA33" s="35">
        <f t="shared" si="1"/>
        <v>225.60592233005445</v>
      </c>
      <c r="AB33" s="27"/>
      <c r="AC33" s="28" t="s">
        <v>54</v>
      </c>
      <c r="AD33" s="27"/>
      <c r="AE33" s="34">
        <f t="shared" si="2"/>
        <v>300000</v>
      </c>
      <c r="AF33" s="27"/>
      <c r="AG33" s="27"/>
    </row>
    <row r="34" spans="1:33" ht="31.5" customHeight="1" x14ac:dyDescent="0.25">
      <c r="A34" s="83">
        <v>25</v>
      </c>
      <c r="B34" s="134"/>
      <c r="C34" s="30" t="s">
        <v>221</v>
      </c>
      <c r="D34" s="41" t="s">
        <v>12</v>
      </c>
      <c r="E34" s="47" t="s">
        <v>125</v>
      </c>
      <c r="F34" s="68">
        <v>370</v>
      </c>
      <c r="G34" s="27"/>
      <c r="H34" s="83" t="s">
        <v>33</v>
      </c>
      <c r="I34" s="27"/>
      <c r="J34" s="86">
        <v>50000</v>
      </c>
      <c r="K34" s="86">
        <f t="shared" si="3"/>
        <v>48543.689320388345</v>
      </c>
      <c r="L34" s="86"/>
      <c r="M34" s="111">
        <v>48543.69</v>
      </c>
      <c r="N34" s="46"/>
      <c r="O34" s="27"/>
      <c r="P34" s="27"/>
      <c r="Q34" s="27"/>
      <c r="R34" s="27"/>
      <c r="S34" s="27"/>
      <c r="T34" s="27"/>
      <c r="U34" s="44"/>
      <c r="V34" s="27"/>
      <c r="W34" s="27"/>
      <c r="X34" s="108" t="s">
        <v>54</v>
      </c>
      <c r="Y34" s="28" t="s">
        <v>248</v>
      </c>
      <c r="Z34" s="28"/>
      <c r="AA34" s="35">
        <f t="shared" si="1"/>
        <v>-6.7961165768792853E-4</v>
      </c>
      <c r="AB34" s="27"/>
      <c r="AC34" s="28" t="s">
        <v>54</v>
      </c>
      <c r="AD34" s="27"/>
      <c r="AE34" s="34">
        <f t="shared" si="2"/>
        <v>50000</v>
      </c>
      <c r="AF34" s="27"/>
      <c r="AG34" s="27"/>
    </row>
    <row r="35" spans="1:33" ht="36.75" customHeight="1" x14ac:dyDescent="0.25">
      <c r="A35" s="91">
        <v>26</v>
      </c>
      <c r="B35" s="70" t="s">
        <v>243</v>
      </c>
      <c r="C35" s="92" t="s">
        <v>235</v>
      </c>
      <c r="D35" s="41" t="s">
        <v>12</v>
      </c>
      <c r="E35" s="93" t="s">
        <v>137</v>
      </c>
      <c r="F35" s="68">
        <v>405</v>
      </c>
      <c r="G35" s="27"/>
      <c r="H35" s="91" t="s">
        <v>33</v>
      </c>
      <c r="I35" s="27"/>
      <c r="J35" s="86">
        <v>100000</v>
      </c>
      <c r="K35" s="86">
        <f t="shared" si="3"/>
        <v>97087.378640776689</v>
      </c>
      <c r="L35" s="86"/>
      <c r="M35" s="111">
        <v>97087.38</v>
      </c>
      <c r="N35" s="46"/>
      <c r="O35" s="27"/>
      <c r="P35" s="27"/>
      <c r="Q35" s="27"/>
      <c r="R35" s="27"/>
      <c r="T35" s="27"/>
      <c r="U35" s="44"/>
      <c r="V35" s="27"/>
      <c r="W35" s="27"/>
      <c r="X35" s="28" t="s">
        <v>54</v>
      </c>
      <c r="Y35" s="28" t="s">
        <v>248</v>
      </c>
      <c r="Z35" s="28"/>
      <c r="AA35" s="35">
        <f t="shared" si="1"/>
        <v>-1.3592233153758571E-3</v>
      </c>
      <c r="AB35" s="27"/>
      <c r="AC35" s="28" t="s">
        <v>54</v>
      </c>
      <c r="AD35" s="27"/>
      <c r="AE35" s="34">
        <f t="shared" si="2"/>
        <v>100000</v>
      </c>
      <c r="AF35" s="27"/>
      <c r="AG35" s="27"/>
    </row>
    <row r="36" spans="1:33" s="9" customFormat="1" ht="24.75" customHeight="1" x14ac:dyDescent="0.25">
      <c r="A36" s="20"/>
      <c r="B36" s="40"/>
      <c r="C36" s="36" t="s">
        <v>53</v>
      </c>
      <c r="D36" s="36"/>
      <c r="E36" s="37"/>
      <c r="F36" s="27"/>
      <c r="G36" s="38"/>
      <c r="H36" s="48">
        <f>COUNTA(H10:H35)</f>
        <v>26</v>
      </c>
      <c r="I36" s="2"/>
      <c r="J36" s="49">
        <f>SUM(J10:J35)</f>
        <v>5065000</v>
      </c>
      <c r="K36" s="49">
        <f>SUM(K10:K35)</f>
        <v>4917305.3325242717</v>
      </c>
      <c r="L36" s="49">
        <f>SUM(L10:L35)</f>
        <v>1003064.8399999999</v>
      </c>
      <c r="M36" s="49">
        <f>SUM(M10:M35)</f>
        <v>4880848.3200000012</v>
      </c>
      <c r="N36" s="50"/>
      <c r="O36" s="51">
        <f>COUNTA(O10:O35)</f>
        <v>0</v>
      </c>
      <c r="P36" s="51">
        <f t="shared" ref="P36:S36" si="4">COUNTA(P10:P35)</f>
        <v>0</v>
      </c>
      <c r="Q36" s="51">
        <f t="shared" si="4"/>
        <v>0</v>
      </c>
      <c r="R36" s="51">
        <f t="shared" si="4"/>
        <v>0</v>
      </c>
      <c r="S36" s="51">
        <f t="shared" si="4"/>
        <v>0</v>
      </c>
      <c r="T36" s="51">
        <f>COUNTA(T10:T35)</f>
        <v>0</v>
      </c>
      <c r="U36" s="51">
        <f>COUNTA(U10:U35)</f>
        <v>0</v>
      </c>
      <c r="V36" s="51">
        <f>COUNTA(V10:V35)</f>
        <v>0</v>
      </c>
      <c r="W36" s="51">
        <f>COUNTA(W10:W35)</f>
        <v>0</v>
      </c>
      <c r="X36" s="51">
        <f>COUNTA(X10:X35)</f>
        <v>26</v>
      </c>
      <c r="Y36" s="51"/>
      <c r="Z36" s="130">
        <f>M36-L36</f>
        <v>3877783.4800000014</v>
      </c>
      <c r="AA36" s="87">
        <f>K36-M36</f>
        <v>36457.012524270453</v>
      </c>
      <c r="AB36" s="39"/>
      <c r="AC36" s="52">
        <f>COUNTA(AC10:AC35)</f>
        <v>22</v>
      </c>
      <c r="AD36" s="52">
        <f>COUNTA(AD10:AD35)</f>
        <v>4</v>
      </c>
      <c r="AE36" s="53">
        <f>SUM(AE10:AE35)</f>
        <v>4050000</v>
      </c>
      <c r="AF36" s="53">
        <f>SUM(AF10:AF34)</f>
        <v>1015000</v>
      </c>
      <c r="AG36" s="28"/>
    </row>
    <row r="37" spans="1:33" ht="15.75" x14ac:dyDescent="0.25">
      <c r="A37" s="14">
        <v>2</v>
      </c>
      <c r="B37" s="14" t="s">
        <v>55</v>
      </c>
      <c r="J37" s="88"/>
      <c r="K37" s="88"/>
      <c r="L37" s="88"/>
      <c r="M37" s="89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</row>
    <row r="38" spans="1:33" s="9" customFormat="1" ht="52.5" customHeight="1" x14ac:dyDescent="0.25">
      <c r="A38" s="20">
        <v>1</v>
      </c>
      <c r="B38" s="30" t="s">
        <v>91</v>
      </c>
      <c r="C38" s="36" t="s">
        <v>56</v>
      </c>
      <c r="D38" s="41" t="s">
        <v>12</v>
      </c>
      <c r="E38" s="37" t="s">
        <v>57</v>
      </c>
      <c r="F38" s="24">
        <v>363</v>
      </c>
      <c r="G38" s="24"/>
      <c r="H38" s="20" t="s">
        <v>48</v>
      </c>
      <c r="I38" s="32"/>
      <c r="J38" s="86">
        <v>100000</v>
      </c>
      <c r="K38" s="56">
        <f>J38*0.99</f>
        <v>99000</v>
      </c>
      <c r="L38" s="56"/>
      <c r="M38" s="56">
        <f>19850+57800+23175-1825</f>
        <v>99000</v>
      </c>
      <c r="N38" s="50"/>
      <c r="O38" s="27"/>
      <c r="P38" s="32"/>
      <c r="Q38" s="27"/>
      <c r="R38" s="27"/>
      <c r="T38" s="32"/>
      <c r="U38" s="32"/>
      <c r="V38" s="32"/>
      <c r="X38" s="28" t="s">
        <v>54</v>
      </c>
      <c r="Y38" s="28"/>
      <c r="Z38" s="123">
        <f>19850+57800+23175-1825</f>
        <v>99000</v>
      </c>
      <c r="AA38" s="87">
        <f>K38-M38</f>
        <v>0</v>
      </c>
      <c r="AB38" s="39"/>
      <c r="AC38" s="28" t="s">
        <v>54</v>
      </c>
      <c r="AD38" s="27"/>
      <c r="AE38" s="35">
        <f>J38</f>
        <v>100000</v>
      </c>
      <c r="AF38" s="27"/>
      <c r="AG38" s="28"/>
    </row>
    <row r="39" spans="1:33" s="9" customFormat="1" ht="35.25" customHeight="1" x14ac:dyDescent="0.25">
      <c r="A39" s="114">
        <v>2</v>
      </c>
      <c r="B39" s="132" t="s">
        <v>244</v>
      </c>
      <c r="C39" s="30" t="s">
        <v>228</v>
      </c>
      <c r="D39" s="41" t="s">
        <v>12</v>
      </c>
      <c r="E39" s="37" t="s">
        <v>57</v>
      </c>
      <c r="F39" s="24">
        <v>363</v>
      </c>
      <c r="G39" s="27"/>
      <c r="H39" s="20" t="s">
        <v>48</v>
      </c>
      <c r="I39" s="27"/>
      <c r="J39" s="86">
        <v>200000</v>
      </c>
      <c r="K39" s="56">
        <f t="shared" ref="K39:K132" si="5">J39*0.99</f>
        <v>198000</v>
      </c>
      <c r="L39" s="56"/>
      <c r="M39" s="56">
        <v>198000</v>
      </c>
      <c r="N39" s="50"/>
      <c r="O39" s="27"/>
      <c r="P39" s="32"/>
      <c r="Q39" s="27"/>
      <c r="R39" s="27"/>
      <c r="S39" s="27"/>
      <c r="T39" s="32"/>
      <c r="U39" s="27"/>
      <c r="V39" s="32"/>
      <c r="W39" s="32"/>
      <c r="X39" s="28" t="s">
        <v>54</v>
      </c>
      <c r="Y39" s="28"/>
      <c r="Z39" s="116">
        <v>198000</v>
      </c>
      <c r="AA39" s="87">
        <f t="shared" ref="AA39:AA102" si="6">K39-M39</f>
        <v>0</v>
      </c>
      <c r="AB39" s="39"/>
      <c r="AC39" s="28" t="s">
        <v>54</v>
      </c>
      <c r="AD39" s="27"/>
      <c r="AE39" s="35">
        <f t="shared" ref="AE39:AE104" si="7">J39</f>
        <v>200000</v>
      </c>
      <c r="AF39" s="27"/>
      <c r="AG39" s="28"/>
    </row>
    <row r="40" spans="1:33" s="9" customFormat="1" ht="31.5" customHeight="1" x14ac:dyDescent="0.25">
      <c r="A40" s="20">
        <v>3</v>
      </c>
      <c r="B40" s="134"/>
      <c r="C40" s="30" t="s">
        <v>220</v>
      </c>
      <c r="D40" s="41" t="s">
        <v>12</v>
      </c>
      <c r="E40" s="37" t="s">
        <v>57</v>
      </c>
      <c r="F40" s="24">
        <v>363</v>
      </c>
      <c r="G40" s="38"/>
      <c r="H40" s="20" t="s">
        <v>48</v>
      </c>
      <c r="I40" s="27"/>
      <c r="J40" s="86">
        <v>100000</v>
      </c>
      <c r="K40" s="56">
        <f t="shared" si="5"/>
        <v>99000</v>
      </c>
      <c r="L40" s="56"/>
      <c r="M40" s="109">
        <v>87000</v>
      </c>
      <c r="N40" s="50"/>
      <c r="O40" s="27"/>
      <c r="P40" s="32"/>
      <c r="Q40" s="27"/>
      <c r="R40" s="27"/>
      <c r="S40" s="27"/>
      <c r="T40" s="32"/>
      <c r="U40" s="27"/>
      <c r="V40" s="32"/>
      <c r="W40" s="28"/>
      <c r="X40" s="28" t="s">
        <v>54</v>
      </c>
      <c r="Y40" s="28"/>
      <c r="Z40" s="118">
        <v>87000</v>
      </c>
      <c r="AA40" s="87">
        <f t="shared" si="6"/>
        <v>12000</v>
      </c>
      <c r="AB40" s="39"/>
      <c r="AC40" s="28" t="s">
        <v>54</v>
      </c>
      <c r="AD40" s="27"/>
      <c r="AE40" s="35">
        <f t="shared" si="7"/>
        <v>100000</v>
      </c>
      <c r="AF40" s="27"/>
      <c r="AG40" s="28"/>
    </row>
    <row r="41" spans="1:33" s="9" customFormat="1" ht="38.25" customHeight="1" x14ac:dyDescent="0.25">
      <c r="A41" s="20">
        <v>4</v>
      </c>
      <c r="B41" s="132" t="s">
        <v>245</v>
      </c>
      <c r="C41" s="30" t="s">
        <v>58</v>
      </c>
      <c r="D41" s="41" t="s">
        <v>12</v>
      </c>
      <c r="E41" s="37" t="s">
        <v>59</v>
      </c>
      <c r="F41" s="57">
        <v>286</v>
      </c>
      <c r="G41" s="38"/>
      <c r="H41" s="20" t="s">
        <v>48</v>
      </c>
      <c r="I41" s="27"/>
      <c r="J41" s="86">
        <v>30000</v>
      </c>
      <c r="K41" s="56">
        <f t="shared" si="5"/>
        <v>29700</v>
      </c>
      <c r="L41" s="56"/>
      <c r="M41" s="109">
        <v>26987.040000000001</v>
      </c>
      <c r="N41" s="50"/>
      <c r="O41" s="27"/>
      <c r="P41" s="32"/>
      <c r="Q41" s="27"/>
      <c r="R41" s="20"/>
      <c r="S41" s="32"/>
      <c r="T41" s="27"/>
      <c r="U41" s="27"/>
      <c r="V41" s="27"/>
      <c r="W41" s="28"/>
      <c r="X41" s="28" t="s">
        <v>54</v>
      </c>
      <c r="Y41" s="28"/>
      <c r="Z41" s="118">
        <v>26987.040000000001</v>
      </c>
      <c r="AA41" s="87">
        <f t="shared" si="6"/>
        <v>2712.9599999999991</v>
      </c>
      <c r="AB41" s="39"/>
      <c r="AC41" s="28" t="s">
        <v>54</v>
      </c>
      <c r="AD41" s="27"/>
      <c r="AE41" s="35">
        <f t="shared" si="7"/>
        <v>30000</v>
      </c>
      <c r="AF41" s="27"/>
      <c r="AG41" s="28"/>
    </row>
    <row r="42" spans="1:33" s="9" customFormat="1" ht="44.25" customHeight="1" x14ac:dyDescent="0.25">
      <c r="A42" s="20">
        <v>5</v>
      </c>
      <c r="B42" s="133"/>
      <c r="C42" s="36" t="s">
        <v>60</v>
      </c>
      <c r="D42" s="41" t="s">
        <v>12</v>
      </c>
      <c r="E42" s="37" t="s">
        <v>61</v>
      </c>
      <c r="F42" s="57">
        <v>360</v>
      </c>
      <c r="G42" s="38"/>
      <c r="H42" s="20" t="s">
        <v>48</v>
      </c>
      <c r="I42" s="27"/>
      <c r="J42" s="86">
        <v>30000</v>
      </c>
      <c r="K42" s="56">
        <f t="shared" si="5"/>
        <v>29700</v>
      </c>
      <c r="L42" s="56"/>
      <c r="M42" s="129">
        <v>29428.92</v>
      </c>
      <c r="N42" s="50"/>
      <c r="O42" s="27"/>
      <c r="P42" s="32"/>
      <c r="Q42" s="27"/>
      <c r="R42" s="20"/>
      <c r="S42" s="32"/>
      <c r="T42" s="27"/>
      <c r="U42" s="27"/>
      <c r="V42" s="27"/>
      <c r="W42" s="28"/>
      <c r="X42" s="28" t="s">
        <v>54</v>
      </c>
      <c r="Y42" s="28"/>
      <c r="Z42" s="119">
        <v>29428.92</v>
      </c>
      <c r="AA42" s="87">
        <f t="shared" si="6"/>
        <v>271.08000000000175</v>
      </c>
      <c r="AB42" s="39"/>
      <c r="AC42" s="28" t="s">
        <v>54</v>
      </c>
      <c r="AD42" s="27"/>
      <c r="AE42" s="35">
        <f t="shared" si="7"/>
        <v>30000</v>
      </c>
      <c r="AF42" s="27"/>
      <c r="AG42" s="28"/>
    </row>
    <row r="43" spans="1:33" s="9" customFormat="1" ht="39" customHeight="1" x14ac:dyDescent="0.25">
      <c r="A43" s="20">
        <v>6</v>
      </c>
      <c r="B43" s="133"/>
      <c r="C43" s="1" t="s">
        <v>62</v>
      </c>
      <c r="D43" s="41" t="s">
        <v>12</v>
      </c>
      <c r="E43" s="37" t="s">
        <v>59</v>
      </c>
      <c r="F43" s="57">
        <v>286</v>
      </c>
      <c r="G43" s="38"/>
      <c r="H43" s="20" t="s">
        <v>48</v>
      </c>
      <c r="I43" s="27"/>
      <c r="J43" s="86">
        <v>30000</v>
      </c>
      <c r="K43" s="56">
        <f t="shared" si="5"/>
        <v>29700</v>
      </c>
      <c r="L43" s="56"/>
      <c r="M43" s="109">
        <v>26987.040000000001</v>
      </c>
      <c r="N43" s="50"/>
      <c r="O43" s="27"/>
      <c r="P43" s="32"/>
      <c r="Q43" s="28"/>
      <c r="R43" s="20"/>
      <c r="S43" s="32"/>
      <c r="T43" s="27"/>
      <c r="U43" s="27"/>
      <c r="V43" s="27"/>
      <c r="W43" s="28"/>
      <c r="X43" s="28" t="s">
        <v>54</v>
      </c>
      <c r="Y43" s="28"/>
      <c r="Z43" s="118">
        <v>26987.040000000001</v>
      </c>
      <c r="AA43" s="87">
        <f t="shared" si="6"/>
        <v>2712.9599999999991</v>
      </c>
      <c r="AB43" s="39"/>
      <c r="AC43" s="28" t="s">
        <v>54</v>
      </c>
      <c r="AD43" s="27"/>
      <c r="AE43" s="35">
        <f t="shared" si="7"/>
        <v>30000</v>
      </c>
      <c r="AF43" s="27"/>
      <c r="AG43" s="28"/>
    </row>
    <row r="44" spans="1:33" s="9" customFormat="1" ht="41.25" customHeight="1" x14ac:dyDescent="0.25">
      <c r="A44" s="20">
        <v>7</v>
      </c>
      <c r="B44" s="133"/>
      <c r="C44" s="1" t="s">
        <v>63</v>
      </c>
      <c r="D44" s="41" t="s">
        <v>12</v>
      </c>
      <c r="E44" s="31" t="s">
        <v>64</v>
      </c>
      <c r="F44" s="57">
        <v>298</v>
      </c>
      <c r="G44" s="38"/>
      <c r="H44" s="20" t="s">
        <v>48</v>
      </c>
      <c r="I44" s="27"/>
      <c r="J44" s="86">
        <v>15000</v>
      </c>
      <c r="K44" s="56">
        <f t="shared" si="5"/>
        <v>14850</v>
      </c>
      <c r="L44" s="56"/>
      <c r="M44" s="109">
        <v>13223.52</v>
      </c>
      <c r="N44" s="50"/>
      <c r="O44" s="27"/>
      <c r="P44" s="32"/>
      <c r="Q44" s="27"/>
      <c r="R44" s="20"/>
      <c r="S44" s="32"/>
      <c r="T44" s="27"/>
      <c r="U44" s="27"/>
      <c r="V44" s="27"/>
      <c r="W44" s="28"/>
      <c r="X44" s="28" t="s">
        <v>54</v>
      </c>
      <c r="Y44" s="28"/>
      <c r="Z44" s="118">
        <v>13223.52</v>
      </c>
      <c r="AA44" s="87">
        <f t="shared" si="6"/>
        <v>1626.4799999999996</v>
      </c>
      <c r="AB44" s="39"/>
      <c r="AC44" s="28" t="s">
        <v>54</v>
      </c>
      <c r="AD44" s="27"/>
      <c r="AE44" s="35">
        <f t="shared" si="7"/>
        <v>15000</v>
      </c>
      <c r="AF44" s="27"/>
      <c r="AG44" s="28"/>
    </row>
    <row r="45" spans="1:33" s="9" customFormat="1" ht="40.5" customHeight="1" x14ac:dyDescent="0.25">
      <c r="A45" s="20">
        <v>8</v>
      </c>
      <c r="B45" s="133"/>
      <c r="C45" s="1" t="s">
        <v>65</v>
      </c>
      <c r="D45" s="41" t="s">
        <v>12</v>
      </c>
      <c r="E45" s="37" t="s">
        <v>66</v>
      </c>
      <c r="F45" s="57">
        <v>372</v>
      </c>
      <c r="G45" s="38"/>
      <c r="H45" s="20" t="s">
        <v>48</v>
      </c>
      <c r="I45" s="27"/>
      <c r="J45" s="86">
        <v>20000</v>
      </c>
      <c r="K45" s="56">
        <f t="shared" si="5"/>
        <v>19800</v>
      </c>
      <c r="L45" s="56"/>
      <c r="M45" s="109">
        <v>19320</v>
      </c>
      <c r="N45" s="50"/>
      <c r="O45" s="27"/>
      <c r="P45" s="32"/>
      <c r="Q45" s="27"/>
      <c r="R45" s="20"/>
      <c r="S45" s="27"/>
      <c r="T45" s="27"/>
      <c r="U45" s="27"/>
      <c r="V45" s="28"/>
      <c r="W45" s="28"/>
      <c r="X45" s="28" t="s">
        <v>54</v>
      </c>
      <c r="Y45" s="28"/>
      <c r="Z45" s="118">
        <v>19320</v>
      </c>
      <c r="AA45" s="87">
        <f t="shared" si="6"/>
        <v>480</v>
      </c>
      <c r="AB45" s="39"/>
      <c r="AC45" s="28" t="s">
        <v>54</v>
      </c>
      <c r="AD45" s="27"/>
      <c r="AE45" s="35">
        <f t="shared" si="7"/>
        <v>20000</v>
      </c>
      <c r="AF45" s="27"/>
      <c r="AG45" s="28"/>
    </row>
    <row r="46" spans="1:33" s="9" customFormat="1" ht="46.5" customHeight="1" x14ac:dyDescent="0.25">
      <c r="A46" s="20">
        <v>9</v>
      </c>
      <c r="B46" s="133"/>
      <c r="C46" s="1" t="s">
        <v>67</v>
      </c>
      <c r="D46" s="41" t="s">
        <v>12</v>
      </c>
      <c r="E46" s="31" t="s">
        <v>64</v>
      </c>
      <c r="F46" s="24">
        <v>298</v>
      </c>
      <c r="G46" s="24"/>
      <c r="H46" s="20" t="s">
        <v>48</v>
      </c>
      <c r="I46" s="32"/>
      <c r="J46" s="86">
        <v>30000</v>
      </c>
      <c r="K46" s="56">
        <f t="shared" si="5"/>
        <v>29700</v>
      </c>
      <c r="L46" s="56"/>
      <c r="M46" s="109">
        <v>26987.040000000001</v>
      </c>
      <c r="N46" s="50"/>
      <c r="O46" s="27"/>
      <c r="P46" s="32"/>
      <c r="Q46" s="27"/>
      <c r="R46" s="20"/>
      <c r="S46" s="32"/>
      <c r="T46" s="27"/>
      <c r="U46" s="27"/>
      <c r="V46" s="27"/>
      <c r="W46" s="28"/>
      <c r="X46" s="28" t="s">
        <v>54</v>
      </c>
      <c r="Y46" s="28"/>
      <c r="Z46" s="118">
        <v>26987.040000000001</v>
      </c>
      <c r="AA46" s="87">
        <f t="shared" si="6"/>
        <v>2712.9599999999991</v>
      </c>
      <c r="AB46" s="39"/>
      <c r="AC46" s="28" t="s">
        <v>54</v>
      </c>
      <c r="AD46" s="27"/>
      <c r="AE46" s="35">
        <f t="shared" si="7"/>
        <v>30000</v>
      </c>
      <c r="AF46" s="27"/>
      <c r="AG46" s="27"/>
    </row>
    <row r="47" spans="1:33" s="9" customFormat="1" ht="43.5" customHeight="1" x14ac:dyDescent="0.25">
      <c r="A47" s="20">
        <v>10</v>
      </c>
      <c r="B47" s="133"/>
      <c r="C47" s="1" t="s">
        <v>68</v>
      </c>
      <c r="D47" s="41" t="s">
        <v>12</v>
      </c>
      <c r="E47" s="37" t="s">
        <v>66</v>
      </c>
      <c r="F47" s="24">
        <v>372</v>
      </c>
      <c r="G47" s="24"/>
      <c r="H47" s="20" t="s">
        <v>48</v>
      </c>
      <c r="I47" s="32"/>
      <c r="J47" s="86">
        <v>15000</v>
      </c>
      <c r="K47" s="56">
        <f t="shared" si="5"/>
        <v>14850</v>
      </c>
      <c r="L47" s="56"/>
      <c r="M47" s="109">
        <v>12100</v>
      </c>
      <c r="N47" s="50"/>
      <c r="O47" s="27"/>
      <c r="P47" s="32"/>
      <c r="Q47" s="27"/>
      <c r="R47" s="20"/>
      <c r="S47" s="32"/>
      <c r="T47" s="27"/>
      <c r="U47" s="27"/>
      <c r="V47" s="27"/>
      <c r="W47" s="28"/>
      <c r="X47" s="28" t="s">
        <v>54</v>
      </c>
      <c r="Y47" s="28"/>
      <c r="Z47" s="118">
        <v>12100</v>
      </c>
      <c r="AA47" s="87">
        <f t="shared" si="6"/>
        <v>2750</v>
      </c>
      <c r="AB47" s="39"/>
      <c r="AC47" s="28" t="s">
        <v>54</v>
      </c>
      <c r="AD47" s="27"/>
      <c r="AE47" s="35">
        <f t="shared" si="7"/>
        <v>15000</v>
      </c>
      <c r="AF47" s="27"/>
      <c r="AG47" s="27"/>
    </row>
    <row r="48" spans="1:33" s="9" customFormat="1" ht="41.25" customHeight="1" x14ac:dyDescent="0.25">
      <c r="A48" s="20">
        <v>11</v>
      </c>
      <c r="B48" s="134"/>
      <c r="C48" s="1" t="s">
        <v>69</v>
      </c>
      <c r="D48" s="41" t="s">
        <v>12</v>
      </c>
      <c r="E48" s="37" t="s">
        <v>70</v>
      </c>
      <c r="F48" s="24">
        <v>299</v>
      </c>
      <c r="G48" s="24"/>
      <c r="H48" s="20" t="s">
        <v>48</v>
      </c>
      <c r="I48" s="32"/>
      <c r="J48" s="86">
        <v>20000</v>
      </c>
      <c r="K48" s="56">
        <f t="shared" si="5"/>
        <v>19800</v>
      </c>
      <c r="L48" s="56"/>
      <c r="M48" s="109">
        <v>19800</v>
      </c>
      <c r="N48" s="50"/>
      <c r="O48" s="27"/>
      <c r="P48" s="32"/>
      <c r="Q48" s="27"/>
      <c r="R48" s="20"/>
      <c r="S48" s="32"/>
      <c r="T48" s="27"/>
      <c r="U48" s="27"/>
      <c r="V48" s="27"/>
      <c r="W48" s="28"/>
      <c r="X48" s="28" t="s">
        <v>54</v>
      </c>
      <c r="Y48" s="28"/>
      <c r="Z48" s="118">
        <v>19800</v>
      </c>
      <c r="AA48" s="87">
        <f t="shared" si="6"/>
        <v>0</v>
      </c>
      <c r="AB48" s="39"/>
      <c r="AC48" s="28" t="s">
        <v>54</v>
      </c>
      <c r="AD48" s="27"/>
      <c r="AE48" s="35">
        <f t="shared" si="7"/>
        <v>20000</v>
      </c>
      <c r="AF48" s="27"/>
      <c r="AG48" s="27"/>
    </row>
    <row r="49" spans="1:33" ht="26.25" x14ac:dyDescent="0.25">
      <c r="A49" s="20">
        <v>12</v>
      </c>
      <c r="B49" s="1" t="s">
        <v>246</v>
      </c>
      <c r="C49" s="1" t="s">
        <v>71</v>
      </c>
      <c r="D49" s="41" t="s">
        <v>9</v>
      </c>
      <c r="E49" s="37" t="s">
        <v>27</v>
      </c>
      <c r="F49" s="57">
        <v>368</v>
      </c>
      <c r="G49" s="27"/>
      <c r="H49" s="20" t="s">
        <v>48</v>
      </c>
      <c r="I49" s="27"/>
      <c r="J49" s="86">
        <v>25000</v>
      </c>
      <c r="K49" s="56">
        <f t="shared" si="5"/>
        <v>24750</v>
      </c>
      <c r="L49" s="56"/>
      <c r="M49" s="29">
        <v>24750</v>
      </c>
      <c r="N49" s="46"/>
      <c r="O49" s="27"/>
      <c r="P49" s="27"/>
      <c r="Q49" s="27"/>
      <c r="R49" s="27"/>
      <c r="S49" s="27"/>
      <c r="U49" s="27"/>
      <c r="V49" s="27"/>
      <c r="W49" s="28"/>
      <c r="X49" s="28" t="s">
        <v>54</v>
      </c>
      <c r="Y49" s="28"/>
      <c r="Z49" s="117">
        <v>24750</v>
      </c>
      <c r="AA49" s="87">
        <f t="shared" si="6"/>
        <v>0</v>
      </c>
      <c r="AB49" s="27"/>
      <c r="AC49" s="28" t="s">
        <v>54</v>
      </c>
      <c r="AD49" s="27"/>
      <c r="AE49" s="35">
        <f t="shared" si="7"/>
        <v>25000</v>
      </c>
      <c r="AF49" s="27"/>
      <c r="AG49" s="27"/>
    </row>
    <row r="50" spans="1:33" ht="39" customHeight="1" x14ac:dyDescent="0.25">
      <c r="A50" s="20">
        <v>13</v>
      </c>
      <c r="B50" s="132" t="s">
        <v>247</v>
      </c>
      <c r="C50" s="1" t="s">
        <v>72</v>
      </c>
      <c r="D50" s="41" t="s">
        <v>12</v>
      </c>
      <c r="E50" s="37" t="s">
        <v>73</v>
      </c>
      <c r="F50" s="57">
        <v>367</v>
      </c>
      <c r="G50" s="27"/>
      <c r="H50" s="20" t="s">
        <v>48</v>
      </c>
      <c r="I50" s="27"/>
      <c r="J50" s="86">
        <v>20000</v>
      </c>
      <c r="K50" s="56">
        <f t="shared" si="5"/>
        <v>19800</v>
      </c>
      <c r="L50" s="56"/>
      <c r="M50" s="29">
        <v>19800</v>
      </c>
      <c r="N50" s="46"/>
      <c r="O50" s="27"/>
      <c r="P50" s="27"/>
      <c r="Q50" s="27"/>
      <c r="R50" s="27"/>
      <c r="S50" s="27"/>
      <c r="T50" s="27"/>
      <c r="U50" s="27"/>
      <c r="V50" s="27"/>
      <c r="W50" s="27"/>
      <c r="X50" s="28" t="s">
        <v>54</v>
      </c>
      <c r="Y50" s="28"/>
      <c r="Z50" s="115">
        <v>19800</v>
      </c>
      <c r="AA50" s="87">
        <f t="shared" si="6"/>
        <v>0</v>
      </c>
      <c r="AB50" s="27"/>
      <c r="AC50" s="28" t="s">
        <v>54</v>
      </c>
      <c r="AD50" s="27"/>
      <c r="AE50" s="35">
        <f t="shared" si="7"/>
        <v>20000</v>
      </c>
      <c r="AF50" s="27"/>
      <c r="AG50" s="27"/>
    </row>
    <row r="51" spans="1:33" ht="26.25" x14ac:dyDescent="0.25">
      <c r="A51" s="20">
        <v>14</v>
      </c>
      <c r="B51" s="133"/>
      <c r="C51" s="1" t="s">
        <v>74</v>
      </c>
      <c r="D51" s="41" t="s">
        <v>12</v>
      </c>
      <c r="E51" s="37" t="s">
        <v>75</v>
      </c>
      <c r="F51" s="57">
        <v>292</v>
      </c>
      <c r="G51" s="27"/>
      <c r="H51" s="20" t="s">
        <v>48</v>
      </c>
      <c r="I51" s="27"/>
      <c r="J51" s="86">
        <v>20000</v>
      </c>
      <c r="K51" s="56">
        <f t="shared" si="5"/>
        <v>19800</v>
      </c>
      <c r="L51" s="56"/>
      <c r="M51" s="29">
        <v>19800</v>
      </c>
      <c r="N51" s="46"/>
      <c r="O51" s="27"/>
      <c r="P51" s="27"/>
      <c r="Q51" s="27"/>
      <c r="R51" s="27"/>
      <c r="S51" s="27"/>
      <c r="T51" s="27"/>
      <c r="U51" s="27"/>
      <c r="V51" s="27"/>
      <c r="W51" s="27"/>
      <c r="X51" s="28" t="s">
        <v>54</v>
      </c>
      <c r="Y51" s="28"/>
      <c r="Z51" s="115">
        <v>19800</v>
      </c>
      <c r="AA51" s="87">
        <f t="shared" si="6"/>
        <v>0</v>
      </c>
      <c r="AB51" s="27"/>
      <c r="AC51" s="28" t="s">
        <v>54</v>
      </c>
      <c r="AD51" s="27"/>
      <c r="AE51" s="35">
        <f t="shared" si="7"/>
        <v>20000</v>
      </c>
      <c r="AF51" s="27"/>
      <c r="AG51" s="27"/>
    </row>
    <row r="52" spans="1:33" ht="26.25" x14ac:dyDescent="0.25">
      <c r="A52" s="20">
        <v>15</v>
      </c>
      <c r="B52" s="133"/>
      <c r="C52" s="1" t="s">
        <v>76</v>
      </c>
      <c r="D52" s="41" t="s">
        <v>12</v>
      </c>
      <c r="E52" s="37" t="s">
        <v>70</v>
      </c>
      <c r="F52" s="57">
        <v>299</v>
      </c>
      <c r="G52" s="27"/>
      <c r="H52" s="20" t="s">
        <v>48</v>
      </c>
      <c r="I52" s="27"/>
      <c r="J52" s="86">
        <v>20000</v>
      </c>
      <c r="K52" s="56">
        <f t="shared" si="5"/>
        <v>19800</v>
      </c>
      <c r="L52" s="56"/>
      <c r="M52" s="29">
        <v>19800</v>
      </c>
      <c r="N52" s="46"/>
      <c r="O52" s="27"/>
      <c r="P52" s="27"/>
      <c r="Q52" s="27"/>
      <c r="R52" s="27"/>
      <c r="S52" s="27"/>
      <c r="T52" s="27"/>
      <c r="U52" s="27"/>
      <c r="V52" s="27"/>
      <c r="W52" s="27"/>
      <c r="X52" s="28" t="s">
        <v>54</v>
      </c>
      <c r="Y52" s="28"/>
      <c r="Z52" s="115">
        <v>19800</v>
      </c>
      <c r="AA52" s="87">
        <f t="shared" si="6"/>
        <v>0</v>
      </c>
      <c r="AB52" s="27"/>
      <c r="AC52" s="28" t="s">
        <v>54</v>
      </c>
      <c r="AD52" s="27"/>
      <c r="AE52" s="35">
        <f t="shared" si="7"/>
        <v>20000</v>
      </c>
      <c r="AF52" s="27"/>
      <c r="AG52" s="27"/>
    </row>
    <row r="53" spans="1:33" ht="26.25" x14ac:dyDescent="0.25">
      <c r="A53" s="20">
        <v>16</v>
      </c>
      <c r="B53" s="133"/>
      <c r="C53" s="1" t="s">
        <v>77</v>
      </c>
      <c r="D53" s="41" t="s">
        <v>12</v>
      </c>
      <c r="E53" s="37" t="s">
        <v>78</v>
      </c>
      <c r="F53" s="57">
        <v>313</v>
      </c>
      <c r="G53" s="27"/>
      <c r="H53" s="20" t="s">
        <v>48</v>
      </c>
      <c r="I53" s="27"/>
      <c r="J53" s="86">
        <v>20000</v>
      </c>
      <c r="K53" s="56">
        <f t="shared" si="5"/>
        <v>19800</v>
      </c>
      <c r="L53" s="56"/>
      <c r="M53" s="29">
        <v>19800</v>
      </c>
      <c r="N53" s="46"/>
      <c r="O53" s="27"/>
      <c r="P53" s="27"/>
      <c r="Q53" s="27"/>
      <c r="R53" s="27"/>
      <c r="S53" s="27"/>
      <c r="T53" s="27"/>
      <c r="U53" s="27"/>
      <c r="V53" s="27"/>
      <c r="W53" s="27"/>
      <c r="X53" s="28" t="s">
        <v>54</v>
      </c>
      <c r="Y53" s="28"/>
      <c r="Z53" s="115">
        <v>19800</v>
      </c>
      <c r="AA53" s="87">
        <f t="shared" si="6"/>
        <v>0</v>
      </c>
      <c r="AB53" s="27"/>
      <c r="AC53" s="28" t="s">
        <v>54</v>
      </c>
      <c r="AD53" s="27"/>
      <c r="AE53" s="35">
        <f t="shared" si="7"/>
        <v>20000</v>
      </c>
      <c r="AF53" s="27"/>
      <c r="AG53" s="27"/>
    </row>
    <row r="54" spans="1:33" ht="27.75" customHeight="1" x14ac:dyDescent="0.25">
      <c r="A54" s="20">
        <v>17</v>
      </c>
      <c r="B54" s="133"/>
      <c r="C54" s="1" t="s">
        <v>79</v>
      </c>
      <c r="D54" s="41" t="s">
        <v>12</v>
      </c>
      <c r="E54" s="37" t="s">
        <v>80</v>
      </c>
      <c r="F54" s="57">
        <v>404</v>
      </c>
      <c r="G54" s="27"/>
      <c r="H54" s="20" t="s">
        <v>48</v>
      </c>
      <c r="I54" s="27"/>
      <c r="J54" s="86">
        <v>20000</v>
      </c>
      <c r="K54" s="56">
        <f t="shared" si="5"/>
        <v>19800</v>
      </c>
      <c r="L54" s="56"/>
      <c r="M54" s="29">
        <v>19800</v>
      </c>
      <c r="N54" s="46"/>
      <c r="O54" s="27"/>
      <c r="P54" s="27"/>
      <c r="Q54" s="27"/>
      <c r="R54" s="27"/>
      <c r="S54" s="27"/>
      <c r="T54" s="27"/>
      <c r="U54" s="27"/>
      <c r="V54" s="27"/>
      <c r="W54" s="27"/>
      <c r="X54" s="28" t="s">
        <v>54</v>
      </c>
      <c r="Y54" s="28"/>
      <c r="Z54" s="115">
        <v>19800</v>
      </c>
      <c r="AA54" s="87">
        <f t="shared" si="6"/>
        <v>0</v>
      </c>
      <c r="AB54" s="27"/>
      <c r="AC54" s="28" t="s">
        <v>54</v>
      </c>
      <c r="AD54" s="27"/>
      <c r="AE54" s="35">
        <f t="shared" si="7"/>
        <v>20000</v>
      </c>
      <c r="AF54" s="27"/>
      <c r="AG54" s="27"/>
    </row>
    <row r="55" spans="1:33" ht="28.5" customHeight="1" x14ac:dyDescent="0.25">
      <c r="A55" s="20">
        <v>18</v>
      </c>
      <c r="B55" s="134"/>
      <c r="C55" s="1" t="s">
        <v>81</v>
      </c>
      <c r="D55" s="41" t="s">
        <v>12</v>
      </c>
      <c r="E55" s="37" t="s">
        <v>25</v>
      </c>
      <c r="F55" s="57">
        <v>402</v>
      </c>
      <c r="G55" s="27"/>
      <c r="H55" s="20" t="s">
        <v>48</v>
      </c>
      <c r="I55" s="27"/>
      <c r="J55" s="86">
        <v>20000</v>
      </c>
      <c r="K55" s="56">
        <f t="shared" si="5"/>
        <v>19800</v>
      </c>
      <c r="L55" s="56"/>
      <c r="M55" s="29">
        <v>19800</v>
      </c>
      <c r="N55" s="46"/>
      <c r="O55" s="27"/>
      <c r="P55" s="27"/>
      <c r="Q55" s="27"/>
      <c r="R55" s="27"/>
      <c r="S55" s="27"/>
      <c r="T55" s="27"/>
      <c r="U55" s="27"/>
      <c r="W55" s="28"/>
      <c r="X55" s="28" t="s">
        <v>54</v>
      </c>
      <c r="Y55" s="28"/>
      <c r="Z55" s="117">
        <v>19800</v>
      </c>
      <c r="AA55" s="87">
        <f t="shared" si="6"/>
        <v>0</v>
      </c>
      <c r="AB55" s="27"/>
      <c r="AC55" s="28" t="s">
        <v>54</v>
      </c>
      <c r="AD55" s="27"/>
      <c r="AE55" s="35">
        <f t="shared" si="7"/>
        <v>20000</v>
      </c>
      <c r="AF55" s="27"/>
      <c r="AG55" s="27"/>
    </row>
    <row r="56" spans="1:33" ht="28.5" customHeight="1" x14ac:dyDescent="0.25">
      <c r="A56" s="20">
        <v>19</v>
      </c>
      <c r="B56" s="1" t="s">
        <v>85</v>
      </c>
      <c r="C56" s="1" t="s">
        <v>83</v>
      </c>
      <c r="D56" s="41" t="s">
        <v>12</v>
      </c>
      <c r="E56" s="37" t="s">
        <v>84</v>
      </c>
      <c r="F56" s="57">
        <v>371</v>
      </c>
      <c r="G56" s="27"/>
      <c r="H56" s="20" t="s">
        <v>48</v>
      </c>
      <c r="I56" s="27"/>
      <c r="J56" s="86">
        <v>30000</v>
      </c>
      <c r="K56" s="56">
        <f t="shared" si="5"/>
        <v>29700</v>
      </c>
      <c r="L56" s="56"/>
      <c r="M56" s="29">
        <v>29700</v>
      </c>
      <c r="N56" s="46"/>
      <c r="O56" s="27"/>
      <c r="P56" s="27"/>
      <c r="Q56" s="27"/>
      <c r="R56" s="27"/>
      <c r="S56" s="27"/>
      <c r="T56" s="27"/>
      <c r="U56" s="27"/>
      <c r="V56" s="27"/>
      <c r="W56" s="27"/>
      <c r="X56" s="28" t="s">
        <v>54</v>
      </c>
      <c r="Y56" s="28"/>
      <c r="Z56" s="115">
        <v>29700</v>
      </c>
      <c r="AA56" s="87">
        <f t="shared" si="6"/>
        <v>0</v>
      </c>
      <c r="AB56" s="27"/>
      <c r="AC56" s="28" t="s">
        <v>54</v>
      </c>
      <c r="AD56" s="27"/>
      <c r="AE56" s="35">
        <f t="shared" si="7"/>
        <v>30000</v>
      </c>
      <c r="AF56" s="27"/>
      <c r="AG56" s="27"/>
    </row>
    <row r="57" spans="1:33" ht="28.5" customHeight="1" x14ac:dyDescent="0.25">
      <c r="A57" s="20">
        <v>20</v>
      </c>
      <c r="B57" s="1" t="s">
        <v>94</v>
      </c>
      <c r="C57" s="36" t="s">
        <v>92</v>
      </c>
      <c r="D57" s="41" t="s">
        <v>13</v>
      </c>
      <c r="E57" s="3" t="s">
        <v>93</v>
      </c>
      <c r="F57" s="57">
        <v>406</v>
      </c>
      <c r="G57" s="27"/>
      <c r="H57" s="20" t="s">
        <v>48</v>
      </c>
      <c r="I57" s="27"/>
      <c r="J57" s="86">
        <v>200000</v>
      </c>
      <c r="K57" s="56">
        <f t="shared" si="5"/>
        <v>198000</v>
      </c>
      <c r="L57" s="56"/>
      <c r="M57" s="29">
        <v>197730</v>
      </c>
      <c r="N57" s="46"/>
      <c r="O57" s="27"/>
      <c r="P57" s="27"/>
      <c r="Q57" s="27"/>
      <c r="R57" s="27"/>
      <c r="T57" s="27"/>
      <c r="U57" s="28"/>
      <c r="V57" s="27"/>
      <c r="W57" s="27"/>
      <c r="X57" s="28" t="s">
        <v>54</v>
      </c>
      <c r="Y57" s="28"/>
      <c r="Z57" s="115">
        <v>197730</v>
      </c>
      <c r="AA57" s="87">
        <f t="shared" si="6"/>
        <v>270</v>
      </c>
      <c r="AB57" s="27"/>
      <c r="AC57" s="28" t="s">
        <v>54</v>
      </c>
      <c r="AD57" s="27"/>
      <c r="AE57" s="35">
        <f t="shared" si="7"/>
        <v>200000</v>
      </c>
      <c r="AF57" s="27"/>
      <c r="AG57" s="27"/>
    </row>
    <row r="58" spans="1:33" ht="28.5" customHeight="1" x14ac:dyDescent="0.25">
      <c r="A58" s="20">
        <v>21</v>
      </c>
      <c r="B58" s="132" t="s">
        <v>95</v>
      </c>
      <c r="C58" s="36" t="s">
        <v>96</v>
      </c>
      <c r="D58" s="41" t="s">
        <v>12</v>
      </c>
      <c r="E58" s="3" t="s">
        <v>100</v>
      </c>
      <c r="F58" s="3">
        <v>358</v>
      </c>
      <c r="G58" s="27"/>
      <c r="H58" s="20" t="s">
        <v>48</v>
      </c>
      <c r="I58" s="27"/>
      <c r="J58" s="86">
        <v>20000</v>
      </c>
      <c r="K58" s="56">
        <f t="shared" si="5"/>
        <v>19800</v>
      </c>
      <c r="L58" s="56"/>
      <c r="M58" s="29">
        <v>19800</v>
      </c>
      <c r="N58" s="46">
        <v>1</v>
      </c>
      <c r="O58" s="27"/>
      <c r="P58" s="27"/>
      <c r="Q58" s="27"/>
      <c r="R58" s="27"/>
      <c r="S58" s="28"/>
      <c r="T58" s="27"/>
      <c r="U58" s="28"/>
      <c r="V58" s="27"/>
      <c r="W58" s="27"/>
      <c r="X58" s="28" t="s">
        <v>54</v>
      </c>
      <c r="Y58" s="28"/>
      <c r="Z58" s="115">
        <v>19800</v>
      </c>
      <c r="AA58" s="87">
        <f t="shared" si="6"/>
        <v>0</v>
      </c>
      <c r="AB58" s="27"/>
      <c r="AC58" s="28" t="s">
        <v>54</v>
      </c>
      <c r="AD58" s="27"/>
      <c r="AE58" s="35">
        <f t="shared" si="7"/>
        <v>20000</v>
      </c>
      <c r="AF58" s="27"/>
      <c r="AG58" s="27"/>
    </row>
    <row r="59" spans="1:33" ht="28.5" customHeight="1" x14ac:dyDescent="0.25">
      <c r="A59" s="20">
        <v>22</v>
      </c>
      <c r="B59" s="133"/>
      <c r="C59" s="36" t="s">
        <v>97</v>
      </c>
      <c r="D59" s="41" t="s">
        <v>12</v>
      </c>
      <c r="E59" s="3" t="s">
        <v>101</v>
      </c>
      <c r="F59" s="3">
        <v>359</v>
      </c>
      <c r="G59" s="27"/>
      <c r="H59" s="20" t="s">
        <v>48</v>
      </c>
      <c r="I59" s="27"/>
      <c r="J59" s="86">
        <v>20000</v>
      </c>
      <c r="K59" s="56">
        <f t="shared" si="5"/>
        <v>19800</v>
      </c>
      <c r="L59" s="56"/>
      <c r="M59" s="29">
        <v>19800</v>
      </c>
      <c r="N59" s="46">
        <v>2</v>
      </c>
      <c r="O59" s="27"/>
      <c r="P59" s="27"/>
      <c r="Q59" s="27"/>
      <c r="R59" s="27"/>
      <c r="S59" s="28"/>
      <c r="T59" s="27"/>
      <c r="U59" s="28"/>
      <c r="V59" s="27"/>
      <c r="W59" s="27"/>
      <c r="X59" s="28" t="s">
        <v>54</v>
      </c>
      <c r="Y59" s="28"/>
      <c r="Z59" s="117">
        <v>19800</v>
      </c>
      <c r="AA59" s="87">
        <f t="shared" si="6"/>
        <v>0</v>
      </c>
      <c r="AB59" s="27"/>
      <c r="AC59" s="28" t="s">
        <v>54</v>
      </c>
      <c r="AD59" s="27"/>
      <c r="AE59" s="35">
        <f t="shared" si="7"/>
        <v>20000</v>
      </c>
      <c r="AF59" s="27"/>
      <c r="AG59" s="27"/>
    </row>
    <row r="60" spans="1:33" ht="28.5" customHeight="1" x14ac:dyDescent="0.25">
      <c r="A60" s="20">
        <v>23</v>
      </c>
      <c r="B60" s="133"/>
      <c r="C60" s="36" t="s">
        <v>98</v>
      </c>
      <c r="D60" s="41" t="s">
        <v>12</v>
      </c>
      <c r="E60" s="3" t="s">
        <v>102</v>
      </c>
      <c r="F60" s="3">
        <v>362</v>
      </c>
      <c r="G60" s="27"/>
      <c r="H60" s="20" t="s">
        <v>48</v>
      </c>
      <c r="I60" s="27"/>
      <c r="J60" s="86">
        <v>20000</v>
      </c>
      <c r="K60" s="56">
        <f t="shared" si="5"/>
        <v>19800</v>
      </c>
      <c r="L60" s="56"/>
      <c r="M60" s="29">
        <v>19258.560000000001</v>
      </c>
      <c r="N60" s="46">
        <v>3</v>
      </c>
      <c r="O60" s="27"/>
      <c r="P60" s="27"/>
      <c r="Q60" s="27"/>
      <c r="R60" s="27"/>
      <c r="S60" s="28"/>
      <c r="T60" s="27"/>
      <c r="U60" s="28"/>
      <c r="V60" s="27"/>
      <c r="W60" s="27"/>
      <c r="X60" s="28" t="s">
        <v>54</v>
      </c>
      <c r="Y60" s="28"/>
      <c r="Z60" s="117">
        <v>19258.560000000001</v>
      </c>
      <c r="AA60" s="87">
        <f t="shared" si="6"/>
        <v>541.43999999999869</v>
      </c>
      <c r="AB60" s="27"/>
      <c r="AC60" s="28" t="s">
        <v>54</v>
      </c>
      <c r="AD60" s="27"/>
      <c r="AE60" s="35">
        <f t="shared" si="7"/>
        <v>20000</v>
      </c>
      <c r="AF60" s="27"/>
      <c r="AG60" s="27"/>
    </row>
    <row r="61" spans="1:33" ht="28.5" customHeight="1" x14ac:dyDescent="0.25">
      <c r="A61" s="20">
        <v>24</v>
      </c>
      <c r="B61" s="133"/>
      <c r="C61" s="36" t="s">
        <v>99</v>
      </c>
      <c r="D61" s="41" t="s">
        <v>12</v>
      </c>
      <c r="E61" s="3" t="s">
        <v>26</v>
      </c>
      <c r="F61" s="3">
        <v>398</v>
      </c>
      <c r="G61" s="27"/>
      <c r="H61" s="20" t="s">
        <v>48</v>
      </c>
      <c r="I61" s="27"/>
      <c r="J61" s="86">
        <v>45000</v>
      </c>
      <c r="K61" s="56">
        <f t="shared" si="5"/>
        <v>44550</v>
      </c>
      <c r="L61" s="56"/>
      <c r="M61" s="29">
        <v>44550</v>
      </c>
      <c r="N61" s="46">
        <v>4</v>
      </c>
      <c r="O61" s="27"/>
      <c r="P61" s="27"/>
      <c r="Q61" s="27"/>
      <c r="R61" s="27"/>
      <c r="S61" s="28"/>
      <c r="T61" s="27"/>
      <c r="U61" s="28"/>
      <c r="V61" s="27"/>
      <c r="W61" s="27"/>
      <c r="X61" s="28" t="s">
        <v>54</v>
      </c>
      <c r="Y61" s="28"/>
      <c r="Z61" s="117">
        <v>44550</v>
      </c>
      <c r="AA61" s="87">
        <f t="shared" si="6"/>
        <v>0</v>
      </c>
      <c r="AB61" s="27"/>
      <c r="AC61" s="28" t="s">
        <v>54</v>
      </c>
      <c r="AD61" s="27"/>
      <c r="AE61" s="35">
        <f t="shared" si="7"/>
        <v>45000</v>
      </c>
      <c r="AF61" s="27"/>
      <c r="AG61" s="27"/>
    </row>
    <row r="62" spans="1:33" ht="28.5" customHeight="1" x14ac:dyDescent="0.25">
      <c r="A62" s="114">
        <v>25</v>
      </c>
      <c r="B62" s="133"/>
      <c r="C62" s="1" t="s">
        <v>103</v>
      </c>
      <c r="D62" s="41" t="s">
        <v>12</v>
      </c>
      <c r="E62" s="3" t="s">
        <v>26</v>
      </c>
      <c r="F62" s="3">
        <v>398</v>
      </c>
      <c r="G62" s="27"/>
      <c r="H62" s="20" t="s">
        <v>48</v>
      </c>
      <c r="I62" s="27"/>
      <c r="J62" s="86">
        <v>20000</v>
      </c>
      <c r="K62" s="56">
        <f t="shared" si="5"/>
        <v>19800</v>
      </c>
      <c r="L62" s="56"/>
      <c r="M62" s="29">
        <v>19800</v>
      </c>
      <c r="N62" s="46">
        <v>5</v>
      </c>
      <c r="O62" s="27"/>
      <c r="P62" s="27"/>
      <c r="Q62" s="27"/>
      <c r="R62" s="27"/>
      <c r="S62" s="28"/>
      <c r="T62" s="27"/>
      <c r="U62" s="28"/>
      <c r="V62" s="27"/>
      <c r="W62" s="27"/>
      <c r="X62" s="28" t="s">
        <v>54</v>
      </c>
      <c r="Y62" s="28"/>
      <c r="Z62" s="115">
        <v>19800</v>
      </c>
      <c r="AA62" s="87">
        <f t="shared" si="6"/>
        <v>0</v>
      </c>
      <c r="AB62" s="27"/>
      <c r="AC62" s="28" t="s">
        <v>54</v>
      </c>
      <c r="AD62" s="27"/>
      <c r="AE62" s="35">
        <f t="shared" si="7"/>
        <v>20000</v>
      </c>
      <c r="AF62" s="27"/>
      <c r="AG62" s="27"/>
    </row>
    <row r="63" spans="1:33" ht="28.5" customHeight="1" x14ac:dyDescent="0.25">
      <c r="A63" s="20">
        <v>26</v>
      </c>
      <c r="B63" s="133"/>
      <c r="C63" s="1" t="s">
        <v>104</v>
      </c>
      <c r="D63" s="41" t="s">
        <v>12</v>
      </c>
      <c r="E63" s="3" t="s">
        <v>105</v>
      </c>
      <c r="F63" s="3">
        <v>399</v>
      </c>
      <c r="G63" s="27"/>
      <c r="H63" s="20" t="s">
        <v>48</v>
      </c>
      <c r="I63" s="27"/>
      <c r="J63" s="86">
        <v>20000</v>
      </c>
      <c r="K63" s="56">
        <f t="shared" si="5"/>
        <v>19800</v>
      </c>
      <c r="L63" s="56"/>
      <c r="M63" s="29">
        <v>19258.560000000001</v>
      </c>
      <c r="N63" s="46">
        <v>6</v>
      </c>
      <c r="O63" s="27"/>
      <c r="P63" s="27"/>
      <c r="Q63" s="27"/>
      <c r="R63" s="27"/>
      <c r="S63" s="28"/>
      <c r="T63" s="27"/>
      <c r="U63" s="28"/>
      <c r="V63" s="27"/>
      <c r="W63" s="27"/>
      <c r="X63" s="28" t="s">
        <v>54</v>
      </c>
      <c r="Y63" s="28"/>
      <c r="Z63" s="117">
        <v>19258.560000000001</v>
      </c>
      <c r="AA63" s="87">
        <f t="shared" si="6"/>
        <v>541.43999999999869</v>
      </c>
      <c r="AB63" s="27"/>
      <c r="AC63" s="28" t="s">
        <v>54</v>
      </c>
      <c r="AD63" s="27"/>
      <c r="AE63" s="35">
        <f t="shared" si="7"/>
        <v>20000</v>
      </c>
      <c r="AF63" s="27"/>
      <c r="AG63" s="27"/>
    </row>
    <row r="64" spans="1:33" ht="28.5" customHeight="1" x14ac:dyDescent="0.25">
      <c r="A64" s="20">
        <v>27</v>
      </c>
      <c r="B64" s="133"/>
      <c r="C64" s="1" t="s">
        <v>106</v>
      </c>
      <c r="D64" s="41" t="s">
        <v>12</v>
      </c>
      <c r="E64" s="3" t="s">
        <v>26</v>
      </c>
      <c r="F64" s="3">
        <v>398</v>
      </c>
      <c r="G64" s="27"/>
      <c r="H64" s="20" t="s">
        <v>48</v>
      </c>
      <c r="I64" s="27"/>
      <c r="J64" s="86">
        <v>20000</v>
      </c>
      <c r="K64" s="56">
        <f t="shared" si="5"/>
        <v>19800</v>
      </c>
      <c r="L64" s="56"/>
      <c r="M64" s="29">
        <v>19800</v>
      </c>
      <c r="N64" s="46">
        <v>7</v>
      </c>
      <c r="O64" s="27"/>
      <c r="P64" s="27"/>
      <c r="Q64" s="27"/>
      <c r="R64" s="27"/>
      <c r="S64" s="28"/>
      <c r="T64" s="27"/>
      <c r="U64" s="28"/>
      <c r="V64" s="27"/>
      <c r="W64" s="27"/>
      <c r="X64" s="28" t="s">
        <v>54</v>
      </c>
      <c r="Y64" s="28"/>
      <c r="Z64" s="117">
        <v>19800</v>
      </c>
      <c r="AA64" s="87">
        <f t="shared" si="6"/>
        <v>0</v>
      </c>
      <c r="AB64" s="27"/>
      <c r="AC64" s="28" t="s">
        <v>54</v>
      </c>
      <c r="AD64" s="27"/>
      <c r="AE64" s="35">
        <f t="shared" si="7"/>
        <v>20000</v>
      </c>
      <c r="AF64" s="27"/>
      <c r="AG64" s="27"/>
    </row>
    <row r="65" spans="1:33" ht="28.5" customHeight="1" x14ac:dyDescent="0.25">
      <c r="A65" s="20">
        <v>28</v>
      </c>
      <c r="B65" s="133"/>
      <c r="C65" s="36" t="s">
        <v>107</v>
      </c>
      <c r="D65" s="41" t="s">
        <v>12</v>
      </c>
      <c r="E65" s="3" t="s">
        <v>108</v>
      </c>
      <c r="F65" s="3">
        <v>284</v>
      </c>
      <c r="G65" s="27"/>
      <c r="H65" s="20" t="s">
        <v>48</v>
      </c>
      <c r="I65" s="27"/>
      <c r="J65" s="86">
        <v>20000</v>
      </c>
      <c r="K65" s="56">
        <f t="shared" si="5"/>
        <v>19800</v>
      </c>
      <c r="L65" s="56"/>
      <c r="M65" s="29">
        <v>19258.560000000001</v>
      </c>
      <c r="N65" s="46">
        <v>8</v>
      </c>
      <c r="O65" s="27"/>
      <c r="P65" s="27"/>
      <c r="Q65" s="27"/>
      <c r="R65" s="27"/>
      <c r="S65" s="28"/>
      <c r="T65" s="27"/>
      <c r="U65" s="28"/>
      <c r="V65" s="27"/>
      <c r="W65" s="27"/>
      <c r="X65" s="28" t="s">
        <v>54</v>
      </c>
      <c r="Y65" s="28"/>
      <c r="Z65" s="117">
        <v>19258.560000000001</v>
      </c>
      <c r="AA65" s="87">
        <f t="shared" si="6"/>
        <v>541.43999999999869</v>
      </c>
      <c r="AB65" s="27"/>
      <c r="AC65" s="28" t="s">
        <v>54</v>
      </c>
      <c r="AD65" s="27"/>
      <c r="AE65" s="35">
        <f t="shared" si="7"/>
        <v>20000</v>
      </c>
      <c r="AF65" s="27"/>
      <c r="AG65" s="27"/>
    </row>
    <row r="66" spans="1:33" ht="39.75" customHeight="1" x14ac:dyDescent="0.25">
      <c r="A66" s="20">
        <v>29</v>
      </c>
      <c r="B66" s="133"/>
      <c r="C66" s="36" t="s">
        <v>224</v>
      </c>
      <c r="D66" s="41" t="s">
        <v>12</v>
      </c>
      <c r="E66" s="3" t="s">
        <v>110</v>
      </c>
      <c r="F66" s="3">
        <v>287</v>
      </c>
      <c r="G66" s="27"/>
      <c r="H66" s="20" t="s">
        <v>48</v>
      </c>
      <c r="I66" s="27"/>
      <c r="J66" s="86">
        <v>20000</v>
      </c>
      <c r="K66" s="56">
        <f t="shared" si="5"/>
        <v>19800</v>
      </c>
      <c r="L66" s="56"/>
      <c r="M66" s="29">
        <v>19258.560000000001</v>
      </c>
      <c r="N66" s="46">
        <v>9</v>
      </c>
      <c r="O66" s="27"/>
      <c r="P66" s="27"/>
      <c r="Q66" s="27"/>
      <c r="R66" s="27"/>
      <c r="S66" s="28"/>
      <c r="T66" s="27"/>
      <c r="U66" s="28"/>
      <c r="V66" s="27"/>
      <c r="W66" s="27"/>
      <c r="X66" s="28" t="s">
        <v>54</v>
      </c>
      <c r="Y66" s="28"/>
      <c r="Z66" s="117">
        <v>19258.560000000001</v>
      </c>
      <c r="AA66" s="87">
        <f t="shared" si="6"/>
        <v>541.43999999999869</v>
      </c>
      <c r="AB66" s="27"/>
      <c r="AC66" s="28" t="s">
        <v>54</v>
      </c>
      <c r="AD66" s="27"/>
      <c r="AE66" s="35">
        <f t="shared" si="7"/>
        <v>20000</v>
      </c>
      <c r="AF66" s="27"/>
      <c r="AG66" s="27"/>
    </row>
    <row r="67" spans="1:33" ht="28.5" customHeight="1" x14ac:dyDescent="0.25">
      <c r="A67" s="20">
        <v>30</v>
      </c>
      <c r="B67" s="133"/>
      <c r="C67" s="1" t="s">
        <v>109</v>
      </c>
      <c r="D67" s="41" t="s">
        <v>12</v>
      </c>
      <c r="E67" s="3" t="s">
        <v>111</v>
      </c>
      <c r="F67" s="3">
        <v>290</v>
      </c>
      <c r="G67" s="27"/>
      <c r="H67" s="20" t="s">
        <v>48</v>
      </c>
      <c r="I67" s="27"/>
      <c r="J67" s="86">
        <v>20000</v>
      </c>
      <c r="K67" s="56">
        <f t="shared" si="5"/>
        <v>19800</v>
      </c>
      <c r="L67" s="56"/>
      <c r="M67" s="29">
        <v>19800</v>
      </c>
      <c r="N67" s="46">
        <v>10</v>
      </c>
      <c r="O67" s="27"/>
      <c r="P67" s="27"/>
      <c r="Q67" s="27"/>
      <c r="R67" s="27"/>
      <c r="S67" s="28"/>
      <c r="T67" s="27"/>
      <c r="U67" s="28"/>
      <c r="V67" s="27"/>
      <c r="W67" s="27"/>
      <c r="X67" s="28" t="s">
        <v>54</v>
      </c>
      <c r="Y67" s="28"/>
      <c r="Z67" s="117">
        <v>19800</v>
      </c>
      <c r="AA67" s="87">
        <f t="shared" si="6"/>
        <v>0</v>
      </c>
      <c r="AB67" s="27"/>
      <c r="AC67" s="28" t="s">
        <v>54</v>
      </c>
      <c r="AD67" s="27"/>
      <c r="AE67" s="35">
        <f t="shared" si="7"/>
        <v>20000</v>
      </c>
      <c r="AF67" s="27"/>
      <c r="AG67" s="27"/>
    </row>
    <row r="68" spans="1:33" ht="33" customHeight="1" x14ac:dyDescent="0.25">
      <c r="A68" s="20">
        <v>31</v>
      </c>
      <c r="B68" s="133"/>
      <c r="C68" s="1" t="s">
        <v>112</v>
      </c>
      <c r="D68" s="41" t="s">
        <v>12</v>
      </c>
      <c r="E68" s="3" t="s">
        <v>114</v>
      </c>
      <c r="F68" s="3">
        <v>286</v>
      </c>
      <c r="G68" s="27"/>
      <c r="H68" s="20" t="s">
        <v>48</v>
      </c>
      <c r="I68" s="27"/>
      <c r="J68" s="86">
        <v>20000</v>
      </c>
      <c r="K68" s="56">
        <f t="shared" si="5"/>
        <v>19800</v>
      </c>
      <c r="L68" s="56"/>
      <c r="M68" s="29">
        <v>17699.04</v>
      </c>
      <c r="N68" s="46">
        <v>11</v>
      </c>
      <c r="O68" s="27"/>
      <c r="P68" s="27"/>
      <c r="Q68" s="27"/>
      <c r="R68" s="27"/>
      <c r="S68" s="28"/>
      <c r="T68" s="27"/>
      <c r="U68" s="28"/>
      <c r="V68" s="27"/>
      <c r="W68" s="27"/>
      <c r="X68" s="28" t="s">
        <v>54</v>
      </c>
      <c r="Y68" s="28"/>
      <c r="Z68" s="117">
        <v>17699.04</v>
      </c>
      <c r="AA68" s="87">
        <f t="shared" si="6"/>
        <v>2100.9599999999991</v>
      </c>
      <c r="AB68" s="27"/>
      <c r="AC68" s="28" t="s">
        <v>54</v>
      </c>
      <c r="AD68" s="27"/>
      <c r="AE68" s="35">
        <f t="shared" si="7"/>
        <v>20000</v>
      </c>
      <c r="AF68" s="27"/>
      <c r="AG68" s="27"/>
    </row>
    <row r="69" spans="1:33" ht="28.5" customHeight="1" x14ac:dyDescent="0.25">
      <c r="A69" s="20">
        <v>32</v>
      </c>
      <c r="B69" s="133"/>
      <c r="C69" s="1" t="s">
        <v>113</v>
      </c>
      <c r="D69" s="41" t="s">
        <v>12</v>
      </c>
      <c r="E69" s="3" t="s">
        <v>115</v>
      </c>
      <c r="F69" s="3">
        <v>288</v>
      </c>
      <c r="G69" s="27"/>
      <c r="H69" s="20" t="s">
        <v>48</v>
      </c>
      <c r="I69" s="27"/>
      <c r="J69" s="86">
        <v>35000</v>
      </c>
      <c r="K69" s="56">
        <f t="shared" si="5"/>
        <v>34650</v>
      </c>
      <c r="L69" s="56"/>
      <c r="M69" s="29">
        <v>34650</v>
      </c>
      <c r="N69" s="46">
        <v>12</v>
      </c>
      <c r="O69" s="27"/>
      <c r="P69" s="27"/>
      <c r="Q69" s="27"/>
      <c r="R69" s="27"/>
      <c r="S69" s="28"/>
      <c r="T69" s="27"/>
      <c r="U69" s="28"/>
      <c r="V69" s="27"/>
      <c r="W69" s="27"/>
      <c r="X69" s="28" t="s">
        <v>54</v>
      </c>
      <c r="Y69" s="28"/>
      <c r="Z69" s="115">
        <v>34650</v>
      </c>
      <c r="AA69" s="87">
        <f t="shared" si="6"/>
        <v>0</v>
      </c>
      <c r="AB69" s="27"/>
      <c r="AC69" s="28" t="s">
        <v>54</v>
      </c>
      <c r="AD69" s="27"/>
      <c r="AE69" s="35">
        <f t="shared" si="7"/>
        <v>35000</v>
      </c>
      <c r="AF69" s="27"/>
      <c r="AG69" s="27"/>
    </row>
    <row r="70" spans="1:33" ht="28.5" customHeight="1" x14ac:dyDescent="0.25">
      <c r="A70" s="20">
        <v>33</v>
      </c>
      <c r="B70" s="133"/>
      <c r="C70" s="1" t="s">
        <v>116</v>
      </c>
      <c r="D70" s="41" t="s">
        <v>12</v>
      </c>
      <c r="E70" s="3" t="s">
        <v>115</v>
      </c>
      <c r="F70" s="3">
        <v>288</v>
      </c>
      <c r="G70" s="27"/>
      <c r="H70" s="20" t="s">
        <v>48</v>
      </c>
      <c r="I70" s="27"/>
      <c r="J70" s="86">
        <v>5000</v>
      </c>
      <c r="K70" s="56">
        <f t="shared" si="5"/>
        <v>4950</v>
      </c>
      <c r="L70" s="56"/>
      <c r="M70" s="29">
        <v>3069.36</v>
      </c>
      <c r="N70" s="46">
        <v>13</v>
      </c>
      <c r="O70" s="27"/>
      <c r="P70" s="27"/>
      <c r="Q70" s="27"/>
      <c r="S70" s="28"/>
      <c r="T70" s="27"/>
      <c r="U70" s="28"/>
      <c r="V70" s="27"/>
      <c r="W70" s="27"/>
      <c r="X70" s="28" t="s">
        <v>54</v>
      </c>
      <c r="Y70" s="28"/>
      <c r="Z70" s="117">
        <v>3069.36</v>
      </c>
      <c r="AA70" s="87">
        <f t="shared" si="6"/>
        <v>1880.6399999999999</v>
      </c>
      <c r="AB70" s="27"/>
      <c r="AC70" s="28" t="s">
        <v>54</v>
      </c>
      <c r="AD70" s="27"/>
      <c r="AE70" s="35">
        <f t="shared" si="7"/>
        <v>5000</v>
      </c>
      <c r="AF70" s="27"/>
      <c r="AG70" s="27"/>
    </row>
    <row r="71" spans="1:33" ht="28.5" customHeight="1" x14ac:dyDescent="0.25">
      <c r="A71" s="20">
        <v>34</v>
      </c>
      <c r="B71" s="133"/>
      <c r="C71" s="1" t="s">
        <v>117</v>
      </c>
      <c r="D71" s="41" t="s">
        <v>12</v>
      </c>
      <c r="E71" s="3" t="s">
        <v>115</v>
      </c>
      <c r="F71" s="3">
        <v>288</v>
      </c>
      <c r="G71" s="27"/>
      <c r="H71" s="20" t="s">
        <v>48</v>
      </c>
      <c r="I71" s="27"/>
      <c r="J71" s="86">
        <v>95000</v>
      </c>
      <c r="K71" s="56">
        <f t="shared" si="5"/>
        <v>94050</v>
      </c>
      <c r="L71" s="56"/>
      <c r="M71" s="29">
        <v>94050</v>
      </c>
      <c r="N71" s="46">
        <v>14</v>
      </c>
      <c r="O71" s="27"/>
      <c r="P71" s="27"/>
      <c r="Q71" s="27"/>
      <c r="R71" s="27"/>
      <c r="S71" s="28"/>
      <c r="T71" s="27"/>
      <c r="U71" s="27"/>
      <c r="V71" s="27"/>
      <c r="W71" s="27"/>
      <c r="X71" s="28" t="s">
        <v>54</v>
      </c>
      <c r="Y71" s="28"/>
      <c r="Z71" s="117">
        <v>94050</v>
      </c>
      <c r="AA71" s="87">
        <f t="shared" si="6"/>
        <v>0</v>
      </c>
      <c r="AB71" s="27"/>
      <c r="AC71" s="28" t="s">
        <v>54</v>
      </c>
      <c r="AD71" s="27"/>
      <c r="AE71" s="35">
        <f t="shared" si="7"/>
        <v>95000</v>
      </c>
      <c r="AF71" s="27"/>
      <c r="AG71" s="27"/>
    </row>
    <row r="72" spans="1:33" ht="28.5" customHeight="1" x14ac:dyDescent="0.25">
      <c r="A72" s="20">
        <v>35</v>
      </c>
      <c r="B72" s="133"/>
      <c r="C72" s="1" t="s">
        <v>118</v>
      </c>
      <c r="D72" s="41" t="s">
        <v>12</v>
      </c>
      <c r="E72" s="3" t="s">
        <v>119</v>
      </c>
      <c r="F72" s="3">
        <v>322</v>
      </c>
      <c r="G72" s="27"/>
      <c r="H72" s="20" t="s">
        <v>48</v>
      </c>
      <c r="I72" s="27"/>
      <c r="J72" s="86">
        <v>35000</v>
      </c>
      <c r="K72" s="56">
        <f t="shared" si="5"/>
        <v>34650</v>
      </c>
      <c r="L72" s="56"/>
      <c r="M72" s="29">
        <v>34650</v>
      </c>
      <c r="N72" s="46">
        <v>15</v>
      </c>
      <c r="O72" s="27"/>
      <c r="P72" s="27"/>
      <c r="Q72" s="27"/>
      <c r="R72" s="27"/>
      <c r="S72" s="28"/>
      <c r="T72" s="27"/>
      <c r="U72" s="28"/>
      <c r="V72" s="27"/>
      <c r="W72" s="27"/>
      <c r="X72" s="28" t="s">
        <v>54</v>
      </c>
      <c r="Y72" s="28"/>
      <c r="Z72" s="117">
        <v>34650</v>
      </c>
      <c r="AA72" s="87">
        <f t="shared" si="6"/>
        <v>0</v>
      </c>
      <c r="AB72" s="27"/>
      <c r="AC72" s="28" t="s">
        <v>54</v>
      </c>
      <c r="AD72" s="27"/>
      <c r="AE72" s="35">
        <f t="shared" si="7"/>
        <v>35000</v>
      </c>
      <c r="AF72" s="27"/>
      <c r="AG72" s="27"/>
    </row>
    <row r="73" spans="1:33" ht="28.5" customHeight="1" x14ac:dyDescent="0.25">
      <c r="A73" s="114">
        <v>36</v>
      </c>
      <c r="B73" s="133"/>
      <c r="C73" s="1" t="s">
        <v>120</v>
      </c>
      <c r="D73" s="41" t="s">
        <v>12</v>
      </c>
      <c r="E73" s="3" t="s">
        <v>121</v>
      </c>
      <c r="F73" s="3">
        <v>380</v>
      </c>
      <c r="G73" s="27"/>
      <c r="H73" s="20" t="s">
        <v>48</v>
      </c>
      <c r="I73" s="27"/>
      <c r="J73" s="86">
        <v>65000</v>
      </c>
      <c r="K73" s="56">
        <f t="shared" si="5"/>
        <v>64350</v>
      </c>
      <c r="L73" s="56"/>
      <c r="M73" s="29">
        <v>64350</v>
      </c>
      <c r="N73" s="46">
        <v>16</v>
      </c>
      <c r="O73" s="27"/>
      <c r="P73" s="27"/>
      <c r="Q73" s="27"/>
      <c r="R73" s="27"/>
      <c r="S73" s="28"/>
      <c r="T73" s="27"/>
      <c r="U73" s="28"/>
      <c r="V73" s="27"/>
      <c r="W73" s="27"/>
      <c r="X73" s="28" t="s">
        <v>54</v>
      </c>
      <c r="Y73" s="28"/>
      <c r="Z73" s="115">
        <v>64350</v>
      </c>
      <c r="AA73" s="87">
        <f t="shared" si="6"/>
        <v>0</v>
      </c>
      <c r="AB73" s="27"/>
      <c r="AC73" s="28" t="s">
        <v>54</v>
      </c>
      <c r="AD73" s="27"/>
      <c r="AE73" s="35">
        <f t="shared" si="7"/>
        <v>65000</v>
      </c>
      <c r="AF73" s="27"/>
      <c r="AG73" s="27"/>
    </row>
    <row r="74" spans="1:33" ht="28.5" customHeight="1" x14ac:dyDescent="0.25">
      <c r="A74" s="114">
        <v>37</v>
      </c>
      <c r="B74" s="133"/>
      <c r="C74" s="1" t="s">
        <v>122</v>
      </c>
      <c r="D74" s="41" t="s">
        <v>12</v>
      </c>
      <c r="E74" s="3" t="s">
        <v>123</v>
      </c>
      <c r="F74" s="3">
        <v>321</v>
      </c>
      <c r="G74" s="27"/>
      <c r="H74" s="20" t="s">
        <v>48</v>
      </c>
      <c r="I74" s="27"/>
      <c r="J74" s="86">
        <v>15000</v>
      </c>
      <c r="K74" s="56">
        <f t="shared" si="5"/>
        <v>14850</v>
      </c>
      <c r="L74" s="56"/>
      <c r="M74" s="29">
        <v>14850</v>
      </c>
      <c r="N74" s="46">
        <v>17</v>
      </c>
      <c r="O74" s="27"/>
      <c r="P74" s="27"/>
      <c r="Q74" s="27"/>
      <c r="R74" s="27"/>
      <c r="S74" s="28"/>
      <c r="T74" s="27"/>
      <c r="U74" s="28"/>
      <c r="V74" s="27"/>
      <c r="W74" s="27"/>
      <c r="X74" s="28" t="s">
        <v>54</v>
      </c>
      <c r="Y74" s="28"/>
      <c r="Z74" s="115">
        <v>14850</v>
      </c>
      <c r="AA74" s="87">
        <f t="shared" si="6"/>
        <v>0</v>
      </c>
      <c r="AB74" s="27"/>
      <c r="AC74" s="28" t="s">
        <v>54</v>
      </c>
      <c r="AD74" s="27"/>
      <c r="AE74" s="35">
        <f t="shared" si="7"/>
        <v>15000</v>
      </c>
      <c r="AF74" s="27"/>
      <c r="AG74" s="27"/>
    </row>
    <row r="75" spans="1:33" ht="39" customHeight="1" x14ac:dyDescent="0.25">
      <c r="A75" s="20">
        <v>38</v>
      </c>
      <c r="B75" s="133"/>
      <c r="C75" s="1" t="s">
        <v>124</v>
      </c>
      <c r="D75" s="41" t="s">
        <v>12</v>
      </c>
      <c r="E75" s="1" t="s">
        <v>125</v>
      </c>
      <c r="F75" s="3">
        <v>370</v>
      </c>
      <c r="G75" s="27"/>
      <c r="H75" s="20" t="s">
        <v>48</v>
      </c>
      <c r="I75" s="27"/>
      <c r="J75" s="86">
        <v>15000</v>
      </c>
      <c r="K75" s="56">
        <f t="shared" si="5"/>
        <v>14850</v>
      </c>
      <c r="L75" s="56"/>
      <c r="M75" s="29">
        <v>14726.88</v>
      </c>
      <c r="N75" s="46">
        <v>18</v>
      </c>
      <c r="O75" s="27"/>
      <c r="P75" s="27"/>
      <c r="Q75" s="27"/>
      <c r="R75" s="27"/>
      <c r="S75" s="28"/>
      <c r="T75" s="27"/>
      <c r="U75" s="28"/>
      <c r="V75" s="27"/>
      <c r="W75" s="27"/>
      <c r="X75" s="28" t="s">
        <v>54</v>
      </c>
      <c r="Y75" s="28"/>
      <c r="Z75" s="115">
        <v>14726.88</v>
      </c>
      <c r="AA75" s="87">
        <f t="shared" si="6"/>
        <v>123.1200000000008</v>
      </c>
      <c r="AB75" s="27"/>
      <c r="AC75" s="28" t="s">
        <v>54</v>
      </c>
      <c r="AD75" s="27"/>
      <c r="AE75" s="35">
        <f t="shared" si="7"/>
        <v>15000</v>
      </c>
      <c r="AF75" s="27"/>
      <c r="AG75" s="27"/>
    </row>
    <row r="76" spans="1:33" ht="28.5" customHeight="1" x14ac:dyDescent="0.25">
      <c r="A76" s="20">
        <v>39</v>
      </c>
      <c r="B76" s="133"/>
      <c r="C76" s="36" t="s">
        <v>126</v>
      </c>
      <c r="D76" s="41" t="s">
        <v>12</v>
      </c>
      <c r="E76" s="3" t="s">
        <v>121</v>
      </c>
      <c r="F76" s="3">
        <v>380</v>
      </c>
      <c r="G76" s="27"/>
      <c r="H76" s="20" t="s">
        <v>48</v>
      </c>
      <c r="I76" s="27"/>
      <c r="J76" s="86">
        <v>10000</v>
      </c>
      <c r="K76" s="56">
        <f t="shared" si="5"/>
        <v>9900</v>
      </c>
      <c r="L76" s="56"/>
      <c r="M76" s="29">
        <v>9900</v>
      </c>
      <c r="N76" s="46">
        <v>19</v>
      </c>
      <c r="O76" s="27"/>
      <c r="P76" s="27"/>
      <c r="Q76" s="27"/>
      <c r="R76" s="27"/>
      <c r="S76" s="28"/>
      <c r="T76" s="27"/>
      <c r="U76" s="28"/>
      <c r="V76" s="27"/>
      <c r="W76" s="27"/>
      <c r="X76" s="28" t="s">
        <v>54</v>
      </c>
      <c r="Y76" s="28"/>
      <c r="Z76" s="115">
        <v>9900</v>
      </c>
      <c r="AA76" s="87">
        <f t="shared" si="6"/>
        <v>0</v>
      </c>
      <c r="AB76" s="27"/>
      <c r="AC76" s="28" t="s">
        <v>54</v>
      </c>
      <c r="AD76" s="27"/>
      <c r="AE76" s="35">
        <f t="shared" si="7"/>
        <v>10000</v>
      </c>
      <c r="AF76" s="27"/>
      <c r="AG76" s="27"/>
    </row>
    <row r="77" spans="1:33" ht="28.5" customHeight="1" x14ac:dyDescent="0.25">
      <c r="A77" s="20">
        <v>40</v>
      </c>
      <c r="B77" s="133"/>
      <c r="C77" s="1" t="s">
        <v>127</v>
      </c>
      <c r="D77" s="41" t="s">
        <v>12</v>
      </c>
      <c r="E77" s="3" t="s">
        <v>128</v>
      </c>
      <c r="F77" s="3">
        <v>378</v>
      </c>
      <c r="G77" s="27"/>
      <c r="H77" s="20" t="s">
        <v>48</v>
      </c>
      <c r="I77" s="27"/>
      <c r="J77" s="86">
        <v>15000</v>
      </c>
      <c r="K77" s="56">
        <f t="shared" si="5"/>
        <v>14850</v>
      </c>
      <c r="L77" s="56"/>
      <c r="M77" s="29">
        <v>14850</v>
      </c>
      <c r="N77" s="46">
        <v>20</v>
      </c>
      <c r="O77" s="27"/>
      <c r="P77" s="27"/>
      <c r="Q77" s="27"/>
      <c r="R77" s="27"/>
      <c r="S77" s="28"/>
      <c r="T77" s="27"/>
      <c r="U77" s="28"/>
      <c r="V77" s="27"/>
      <c r="W77" s="27"/>
      <c r="X77" s="28" t="s">
        <v>54</v>
      </c>
      <c r="Y77" s="28"/>
      <c r="Z77" s="115">
        <v>14850</v>
      </c>
      <c r="AA77" s="87">
        <f t="shared" si="6"/>
        <v>0</v>
      </c>
      <c r="AB77" s="27"/>
      <c r="AC77" s="28" t="s">
        <v>54</v>
      </c>
      <c r="AD77" s="27"/>
      <c r="AE77" s="35">
        <f t="shared" si="7"/>
        <v>15000</v>
      </c>
      <c r="AF77" s="27"/>
      <c r="AG77" s="27"/>
    </row>
    <row r="78" spans="1:33" ht="41.25" customHeight="1" x14ac:dyDescent="0.25">
      <c r="A78" s="114">
        <v>41</v>
      </c>
      <c r="B78" s="133"/>
      <c r="C78" s="1" t="s">
        <v>129</v>
      </c>
      <c r="D78" s="41" t="s">
        <v>12</v>
      </c>
      <c r="E78" s="3" t="s">
        <v>130</v>
      </c>
      <c r="F78" s="3">
        <v>379</v>
      </c>
      <c r="G78" s="27"/>
      <c r="H78" s="20" t="s">
        <v>48</v>
      </c>
      <c r="I78" s="27"/>
      <c r="J78" s="86">
        <v>30000</v>
      </c>
      <c r="K78" s="56">
        <f t="shared" si="5"/>
        <v>29700</v>
      </c>
      <c r="L78" s="56"/>
      <c r="M78" s="29">
        <v>29700</v>
      </c>
      <c r="N78" s="46">
        <v>21</v>
      </c>
      <c r="O78" s="27"/>
      <c r="P78" s="27"/>
      <c r="Q78" s="27"/>
      <c r="R78" s="27"/>
      <c r="S78" s="28"/>
      <c r="T78" s="27"/>
      <c r="U78" s="28"/>
      <c r="V78" s="27"/>
      <c r="W78" s="27"/>
      <c r="X78" s="28" t="s">
        <v>54</v>
      </c>
      <c r="Y78" s="28"/>
      <c r="Z78" s="115">
        <v>29700</v>
      </c>
      <c r="AA78" s="87">
        <f t="shared" si="6"/>
        <v>0</v>
      </c>
      <c r="AB78" s="27"/>
      <c r="AC78" s="28" t="s">
        <v>54</v>
      </c>
      <c r="AD78" s="27"/>
      <c r="AE78" s="35">
        <f t="shared" si="7"/>
        <v>30000</v>
      </c>
      <c r="AF78" s="27"/>
      <c r="AG78" s="27"/>
    </row>
    <row r="79" spans="1:33" ht="28.5" customHeight="1" x14ac:dyDescent="0.25">
      <c r="A79" s="20">
        <v>42</v>
      </c>
      <c r="B79" s="133"/>
      <c r="C79" s="1" t="s">
        <v>131</v>
      </c>
      <c r="D79" s="41" t="s">
        <v>12</v>
      </c>
      <c r="E79" s="3" t="s">
        <v>132</v>
      </c>
      <c r="F79" s="3">
        <v>308</v>
      </c>
      <c r="G79" s="27"/>
      <c r="H79" s="20" t="s">
        <v>48</v>
      </c>
      <c r="I79" s="27"/>
      <c r="J79" s="86">
        <v>45000</v>
      </c>
      <c r="K79" s="56">
        <f t="shared" si="5"/>
        <v>44550</v>
      </c>
      <c r="L79" s="56"/>
      <c r="M79" s="29">
        <v>43750</v>
      </c>
      <c r="N79" s="46">
        <v>22</v>
      </c>
      <c r="O79" s="27"/>
      <c r="P79" s="27"/>
      <c r="Q79" s="27"/>
      <c r="R79" s="27"/>
      <c r="S79" s="28"/>
      <c r="T79" s="27"/>
      <c r="U79" s="28"/>
      <c r="V79" s="27"/>
      <c r="W79" s="27"/>
      <c r="X79" s="28" t="s">
        <v>54</v>
      </c>
      <c r="Y79" s="28"/>
      <c r="Z79" s="115">
        <v>43750</v>
      </c>
      <c r="AA79" s="87">
        <f t="shared" si="6"/>
        <v>800</v>
      </c>
      <c r="AB79" s="27"/>
      <c r="AC79" s="28" t="s">
        <v>54</v>
      </c>
      <c r="AD79" s="27"/>
      <c r="AE79" s="35">
        <f t="shared" si="7"/>
        <v>45000</v>
      </c>
      <c r="AF79" s="27"/>
      <c r="AG79" s="27"/>
    </row>
    <row r="80" spans="1:33" ht="42" customHeight="1" x14ac:dyDescent="0.25">
      <c r="A80" s="114">
        <v>43</v>
      </c>
      <c r="B80" s="133"/>
      <c r="C80" s="36" t="s">
        <v>133</v>
      </c>
      <c r="D80" s="41" t="s">
        <v>12</v>
      </c>
      <c r="E80" s="3" t="s">
        <v>57</v>
      </c>
      <c r="F80" s="3">
        <v>363</v>
      </c>
      <c r="G80" s="27"/>
      <c r="H80" s="20" t="s">
        <v>48</v>
      </c>
      <c r="I80" s="27"/>
      <c r="J80" s="86">
        <v>45000</v>
      </c>
      <c r="K80" s="56">
        <f t="shared" si="5"/>
        <v>44550</v>
      </c>
      <c r="L80" s="56"/>
      <c r="M80" s="29">
        <v>44550</v>
      </c>
      <c r="N80" s="46">
        <v>23</v>
      </c>
      <c r="O80" s="27"/>
      <c r="P80" s="27"/>
      <c r="Q80" s="27"/>
      <c r="R80" s="27"/>
      <c r="S80" s="28"/>
      <c r="T80" s="27"/>
      <c r="U80" s="28"/>
      <c r="V80" s="27"/>
      <c r="W80" s="27"/>
      <c r="X80" s="28" t="s">
        <v>54</v>
      </c>
      <c r="Y80" s="28"/>
      <c r="Z80" s="115">
        <v>44550</v>
      </c>
      <c r="AA80" s="87">
        <f t="shared" si="6"/>
        <v>0</v>
      </c>
      <c r="AB80" s="27"/>
      <c r="AC80" s="28" t="s">
        <v>54</v>
      </c>
      <c r="AD80" s="27"/>
      <c r="AE80" s="35">
        <f t="shared" si="7"/>
        <v>45000</v>
      </c>
      <c r="AF80" s="27"/>
      <c r="AG80" s="27"/>
    </row>
    <row r="81" spans="1:33" ht="28.5" customHeight="1" x14ac:dyDescent="0.25">
      <c r="A81" s="20">
        <v>44</v>
      </c>
      <c r="B81" s="133"/>
      <c r="C81" s="1" t="s">
        <v>134</v>
      </c>
      <c r="D81" s="41" t="s">
        <v>12</v>
      </c>
      <c r="E81" s="3" t="s">
        <v>25</v>
      </c>
      <c r="F81" s="3">
        <v>402</v>
      </c>
      <c r="G81" s="27"/>
      <c r="H81" s="20" t="s">
        <v>48</v>
      </c>
      <c r="I81" s="27"/>
      <c r="J81" s="86">
        <v>45000</v>
      </c>
      <c r="K81" s="56">
        <f t="shared" si="5"/>
        <v>44550</v>
      </c>
      <c r="L81" s="56"/>
      <c r="M81" s="29">
        <v>44247.6</v>
      </c>
      <c r="N81" s="46">
        <v>24</v>
      </c>
      <c r="O81" s="27"/>
      <c r="P81" s="27"/>
      <c r="Q81" s="27"/>
      <c r="R81" s="27"/>
      <c r="S81" s="28"/>
      <c r="T81" s="27"/>
      <c r="U81" s="28"/>
      <c r="V81" s="27"/>
      <c r="W81" s="27"/>
      <c r="X81" s="28" t="s">
        <v>54</v>
      </c>
      <c r="Y81" s="28"/>
      <c r="Z81" s="117">
        <v>44247.6</v>
      </c>
      <c r="AA81" s="87">
        <f t="shared" si="6"/>
        <v>302.40000000000146</v>
      </c>
      <c r="AB81" s="27"/>
      <c r="AC81" s="28" t="s">
        <v>54</v>
      </c>
      <c r="AD81" s="27"/>
      <c r="AE81" s="35">
        <f t="shared" si="7"/>
        <v>45000</v>
      </c>
      <c r="AF81" s="27"/>
      <c r="AG81" s="27"/>
    </row>
    <row r="82" spans="1:33" ht="28.5" customHeight="1" x14ac:dyDescent="0.25">
      <c r="A82" s="20">
        <v>45</v>
      </c>
      <c r="B82" s="133"/>
      <c r="C82" s="36" t="s">
        <v>135</v>
      </c>
      <c r="D82" s="41" t="s">
        <v>12</v>
      </c>
      <c r="E82" s="3" t="s">
        <v>25</v>
      </c>
      <c r="F82" s="3">
        <v>402</v>
      </c>
      <c r="G82" s="27"/>
      <c r="H82" s="20" t="s">
        <v>48</v>
      </c>
      <c r="I82" s="27"/>
      <c r="J82" s="86">
        <v>45000</v>
      </c>
      <c r="K82" s="56">
        <f t="shared" si="5"/>
        <v>44550</v>
      </c>
      <c r="L82" s="56"/>
      <c r="M82" s="29">
        <f>18348.12+19432.44</f>
        <v>37780.559999999998</v>
      </c>
      <c r="N82" s="46">
        <v>25</v>
      </c>
      <c r="O82" s="27"/>
      <c r="P82" s="27"/>
      <c r="Q82" s="27"/>
      <c r="R82" s="27"/>
      <c r="S82" s="27"/>
      <c r="U82" s="28"/>
      <c r="V82" s="27"/>
      <c r="W82" s="27"/>
      <c r="X82" s="28" t="s">
        <v>54</v>
      </c>
      <c r="Y82" s="28"/>
      <c r="Z82" s="117">
        <f>18348.12+19432.44</f>
        <v>37780.559999999998</v>
      </c>
      <c r="AA82" s="87">
        <f t="shared" si="6"/>
        <v>6769.4400000000023</v>
      </c>
      <c r="AB82" s="27"/>
      <c r="AC82" s="28" t="s">
        <v>54</v>
      </c>
      <c r="AD82" s="27"/>
      <c r="AE82" s="35">
        <f t="shared" si="7"/>
        <v>45000</v>
      </c>
      <c r="AF82" s="27"/>
      <c r="AG82" s="27"/>
    </row>
    <row r="83" spans="1:33" ht="45" customHeight="1" x14ac:dyDescent="0.25">
      <c r="A83" s="20">
        <v>46</v>
      </c>
      <c r="B83" s="133"/>
      <c r="C83" s="1" t="s">
        <v>136</v>
      </c>
      <c r="D83" s="41" t="s">
        <v>12</v>
      </c>
      <c r="E83" s="1" t="s">
        <v>137</v>
      </c>
      <c r="F83" s="3">
        <v>405</v>
      </c>
      <c r="G83" s="27"/>
      <c r="H83" s="20" t="s">
        <v>48</v>
      </c>
      <c r="I83" s="27"/>
      <c r="J83" s="86">
        <v>45000</v>
      </c>
      <c r="K83" s="56">
        <f t="shared" si="5"/>
        <v>44550</v>
      </c>
      <c r="L83" s="56"/>
      <c r="M83" s="29">
        <v>44550</v>
      </c>
      <c r="N83" s="46">
        <v>26</v>
      </c>
      <c r="O83" s="27"/>
      <c r="P83" s="27"/>
      <c r="Q83" s="27"/>
      <c r="R83" s="27"/>
      <c r="S83" s="28"/>
      <c r="T83" s="27"/>
      <c r="U83" s="28"/>
      <c r="V83" s="27"/>
      <c r="W83" s="27"/>
      <c r="X83" s="28" t="s">
        <v>54</v>
      </c>
      <c r="Y83" s="28"/>
      <c r="Z83" s="117">
        <v>44550</v>
      </c>
      <c r="AA83" s="87">
        <f t="shared" si="6"/>
        <v>0</v>
      </c>
      <c r="AB83" s="27"/>
      <c r="AC83" s="28" t="s">
        <v>54</v>
      </c>
      <c r="AD83" s="27"/>
      <c r="AE83" s="35">
        <f t="shared" si="7"/>
        <v>45000</v>
      </c>
      <c r="AF83" s="27"/>
      <c r="AG83" s="27"/>
    </row>
    <row r="84" spans="1:33" ht="28.5" customHeight="1" x14ac:dyDescent="0.25">
      <c r="A84" s="114">
        <v>47</v>
      </c>
      <c r="B84" s="133"/>
      <c r="C84" s="1" t="s">
        <v>138</v>
      </c>
      <c r="D84" s="41" t="s">
        <v>12</v>
      </c>
      <c r="E84" s="3" t="s">
        <v>84</v>
      </c>
      <c r="F84" s="3">
        <v>371</v>
      </c>
      <c r="G84" s="27"/>
      <c r="H84" s="20" t="s">
        <v>48</v>
      </c>
      <c r="I84" s="27"/>
      <c r="J84" s="86">
        <v>45000</v>
      </c>
      <c r="K84" s="56">
        <f t="shared" si="5"/>
        <v>44550</v>
      </c>
      <c r="L84" s="56"/>
      <c r="M84" s="29">
        <v>44550</v>
      </c>
      <c r="N84" s="46">
        <v>27</v>
      </c>
      <c r="O84" s="27"/>
      <c r="P84" s="27"/>
      <c r="Q84" s="27"/>
      <c r="R84" s="27"/>
      <c r="S84" s="28"/>
      <c r="T84" s="27"/>
      <c r="U84" s="28"/>
      <c r="V84" s="27"/>
      <c r="W84" s="27"/>
      <c r="X84" s="28" t="s">
        <v>54</v>
      </c>
      <c r="Y84" s="28"/>
      <c r="Z84" s="115">
        <v>44550</v>
      </c>
      <c r="AA84" s="87">
        <f t="shared" si="6"/>
        <v>0</v>
      </c>
      <c r="AB84" s="27"/>
      <c r="AC84" s="28" t="s">
        <v>54</v>
      </c>
      <c r="AD84" s="27"/>
      <c r="AE84" s="35">
        <f t="shared" si="7"/>
        <v>45000</v>
      </c>
      <c r="AF84" s="27"/>
      <c r="AG84" s="27"/>
    </row>
    <row r="85" spans="1:33" ht="28.5" customHeight="1" x14ac:dyDescent="0.25">
      <c r="A85" s="20">
        <v>48</v>
      </c>
      <c r="B85" s="133"/>
      <c r="C85" s="1" t="s">
        <v>139</v>
      </c>
      <c r="D85" s="41" t="s">
        <v>12</v>
      </c>
      <c r="E85" s="3" t="s">
        <v>140</v>
      </c>
      <c r="F85" s="3">
        <v>373</v>
      </c>
      <c r="G85" s="27"/>
      <c r="H85" s="20" t="s">
        <v>48</v>
      </c>
      <c r="I85" s="27"/>
      <c r="J85" s="86">
        <v>45000</v>
      </c>
      <c r="K85" s="56">
        <f t="shared" si="5"/>
        <v>44550</v>
      </c>
      <c r="L85" s="56"/>
      <c r="M85" s="29">
        <v>44550</v>
      </c>
      <c r="N85" s="46">
        <v>28</v>
      </c>
      <c r="O85" s="27"/>
      <c r="P85" s="27"/>
      <c r="Q85" s="27"/>
      <c r="R85" s="27"/>
      <c r="S85" s="28"/>
      <c r="T85" s="27"/>
      <c r="U85" s="28"/>
      <c r="V85" s="27"/>
      <c r="W85" s="27"/>
      <c r="X85" s="28" t="s">
        <v>54</v>
      </c>
      <c r="Y85" s="28"/>
      <c r="Z85" s="115">
        <v>44550</v>
      </c>
      <c r="AA85" s="87">
        <f t="shared" si="6"/>
        <v>0</v>
      </c>
      <c r="AB85" s="27"/>
      <c r="AC85" s="28" t="s">
        <v>54</v>
      </c>
      <c r="AD85" s="27"/>
      <c r="AE85" s="35">
        <f t="shared" si="7"/>
        <v>45000</v>
      </c>
      <c r="AF85" s="27"/>
      <c r="AG85" s="27"/>
    </row>
    <row r="86" spans="1:33" ht="28.5" customHeight="1" x14ac:dyDescent="0.25">
      <c r="A86" s="20">
        <v>49</v>
      </c>
      <c r="B86" s="133"/>
      <c r="C86" s="36" t="s">
        <v>141</v>
      </c>
      <c r="D86" s="41" t="s">
        <v>12</v>
      </c>
      <c r="E86" s="3" t="s">
        <v>142</v>
      </c>
      <c r="F86" s="45">
        <v>301</v>
      </c>
      <c r="G86" s="27"/>
      <c r="H86" s="20" t="s">
        <v>48</v>
      </c>
      <c r="I86" s="27"/>
      <c r="J86" s="86">
        <v>45000</v>
      </c>
      <c r="K86" s="56">
        <f t="shared" si="5"/>
        <v>44550</v>
      </c>
      <c r="L86" s="56"/>
      <c r="M86" s="29">
        <v>44550</v>
      </c>
      <c r="N86" s="46">
        <v>29</v>
      </c>
      <c r="O86" s="27"/>
      <c r="P86" s="27"/>
      <c r="Q86" s="27"/>
      <c r="R86" s="27"/>
      <c r="S86" s="28"/>
      <c r="T86" s="27"/>
      <c r="U86" s="28"/>
      <c r="V86" s="27"/>
      <c r="W86" s="27"/>
      <c r="X86" s="28" t="s">
        <v>54</v>
      </c>
      <c r="Y86" s="28"/>
      <c r="Z86" s="117">
        <v>44550</v>
      </c>
      <c r="AA86" s="87">
        <f t="shared" si="6"/>
        <v>0</v>
      </c>
      <c r="AB86" s="27"/>
      <c r="AC86" s="28" t="s">
        <v>54</v>
      </c>
      <c r="AD86" s="27"/>
      <c r="AE86" s="35">
        <f t="shared" si="7"/>
        <v>45000</v>
      </c>
      <c r="AF86" s="27"/>
      <c r="AG86" s="27"/>
    </row>
    <row r="87" spans="1:33" ht="28.5" customHeight="1" x14ac:dyDescent="0.25">
      <c r="A87" s="114">
        <v>50</v>
      </c>
      <c r="B87" s="133"/>
      <c r="C87" s="36" t="s">
        <v>143</v>
      </c>
      <c r="D87" s="41" t="s">
        <v>12</v>
      </c>
      <c r="E87" s="3" t="s">
        <v>144</v>
      </c>
      <c r="F87" s="3">
        <v>311</v>
      </c>
      <c r="G87" s="27"/>
      <c r="H87" s="20" t="s">
        <v>48</v>
      </c>
      <c r="I87" s="27"/>
      <c r="J87" s="86">
        <v>45000</v>
      </c>
      <c r="K87" s="56">
        <f t="shared" si="5"/>
        <v>44550</v>
      </c>
      <c r="L87" s="56"/>
      <c r="M87" s="29">
        <v>44550</v>
      </c>
      <c r="N87" s="46">
        <v>30</v>
      </c>
      <c r="O87" s="27"/>
      <c r="P87" s="27"/>
      <c r="Q87" s="27"/>
      <c r="R87" s="27"/>
      <c r="S87" s="28"/>
      <c r="T87" s="27"/>
      <c r="U87" s="28"/>
      <c r="V87" s="27"/>
      <c r="W87" s="27"/>
      <c r="X87" s="28" t="s">
        <v>54</v>
      </c>
      <c r="Y87" s="28"/>
      <c r="Z87" s="115">
        <v>44550</v>
      </c>
      <c r="AA87" s="87">
        <f t="shared" si="6"/>
        <v>0</v>
      </c>
      <c r="AB87" s="27"/>
      <c r="AC87" s="28" t="s">
        <v>54</v>
      </c>
      <c r="AD87" s="27"/>
      <c r="AE87" s="35">
        <f t="shared" si="7"/>
        <v>45000</v>
      </c>
      <c r="AF87" s="27"/>
      <c r="AG87" s="27"/>
    </row>
    <row r="88" spans="1:33" ht="28.5" customHeight="1" x14ac:dyDescent="0.25">
      <c r="A88" s="20">
        <v>51</v>
      </c>
      <c r="B88" s="133"/>
      <c r="C88" s="1" t="s">
        <v>145</v>
      </c>
      <c r="D88" s="41" t="s">
        <v>12</v>
      </c>
      <c r="E88" s="3" t="s">
        <v>146</v>
      </c>
      <c r="F88" s="3">
        <v>301</v>
      </c>
      <c r="G88" s="27"/>
      <c r="H88" s="20" t="s">
        <v>48</v>
      </c>
      <c r="I88" s="27"/>
      <c r="J88" s="86">
        <v>20000</v>
      </c>
      <c r="K88" s="56">
        <f t="shared" si="5"/>
        <v>19800</v>
      </c>
      <c r="L88" s="56"/>
      <c r="M88" s="29">
        <v>19800</v>
      </c>
      <c r="N88" s="46">
        <v>31</v>
      </c>
      <c r="O88" s="27"/>
      <c r="P88" s="27"/>
      <c r="Q88" s="27"/>
      <c r="R88" s="27"/>
      <c r="S88" s="28"/>
      <c r="T88" s="27"/>
      <c r="U88" s="28"/>
      <c r="V88" s="27"/>
      <c r="W88" s="27"/>
      <c r="X88" s="28" t="s">
        <v>54</v>
      </c>
      <c r="Y88" s="28"/>
      <c r="Z88" s="117">
        <v>19800</v>
      </c>
      <c r="AA88" s="87">
        <f t="shared" si="6"/>
        <v>0</v>
      </c>
      <c r="AB88" s="27"/>
      <c r="AC88" s="28" t="s">
        <v>54</v>
      </c>
      <c r="AD88" s="27"/>
      <c r="AE88" s="35">
        <f t="shared" si="7"/>
        <v>20000</v>
      </c>
      <c r="AF88" s="27"/>
      <c r="AG88" s="27"/>
    </row>
    <row r="89" spans="1:33" ht="28.5" customHeight="1" x14ac:dyDescent="0.25">
      <c r="A89" s="114">
        <v>52</v>
      </c>
      <c r="B89" s="133"/>
      <c r="C89" s="1" t="s">
        <v>147</v>
      </c>
      <c r="D89" s="41" t="s">
        <v>12</v>
      </c>
      <c r="E89" s="3" t="s">
        <v>146</v>
      </c>
      <c r="F89" s="3">
        <v>301</v>
      </c>
      <c r="G89" s="27"/>
      <c r="H89" s="20" t="s">
        <v>48</v>
      </c>
      <c r="I89" s="27"/>
      <c r="J89" s="86">
        <v>45000</v>
      </c>
      <c r="K89" s="56">
        <f t="shared" si="5"/>
        <v>44550</v>
      </c>
      <c r="L89" s="56"/>
      <c r="M89" s="29">
        <v>44550</v>
      </c>
      <c r="N89" s="46">
        <v>32</v>
      </c>
      <c r="O89" s="27"/>
      <c r="P89" s="27"/>
      <c r="Q89" s="27"/>
      <c r="R89" s="27"/>
      <c r="S89" s="28"/>
      <c r="T89" s="27"/>
      <c r="U89" s="28"/>
      <c r="V89" s="27"/>
      <c r="W89" s="27"/>
      <c r="X89" s="28" t="s">
        <v>54</v>
      </c>
      <c r="Y89" s="28"/>
      <c r="Z89" s="115">
        <v>44550</v>
      </c>
      <c r="AA89" s="87">
        <f t="shared" si="6"/>
        <v>0</v>
      </c>
      <c r="AB89" s="27"/>
      <c r="AC89" s="28" t="s">
        <v>54</v>
      </c>
      <c r="AD89" s="27"/>
      <c r="AE89" s="35">
        <f t="shared" si="7"/>
        <v>45000</v>
      </c>
      <c r="AF89" s="27"/>
      <c r="AG89" s="27"/>
    </row>
    <row r="90" spans="1:33" ht="28.5" customHeight="1" x14ac:dyDescent="0.25">
      <c r="A90" s="20">
        <v>53</v>
      </c>
      <c r="B90" s="133"/>
      <c r="C90" s="1" t="s">
        <v>148</v>
      </c>
      <c r="D90" s="41" t="s">
        <v>12</v>
      </c>
      <c r="E90" s="3" t="s">
        <v>70</v>
      </c>
      <c r="F90" s="3">
        <v>299</v>
      </c>
      <c r="G90" s="27"/>
      <c r="H90" s="20" t="s">
        <v>48</v>
      </c>
      <c r="I90" s="27"/>
      <c r="J90" s="86">
        <v>45000</v>
      </c>
      <c r="K90" s="56">
        <f t="shared" si="5"/>
        <v>44550</v>
      </c>
      <c r="L90" s="56"/>
      <c r="M90" s="29">
        <v>44550</v>
      </c>
      <c r="N90" s="46">
        <v>33</v>
      </c>
      <c r="O90" s="27"/>
      <c r="P90" s="27"/>
      <c r="Q90" s="27"/>
      <c r="R90" s="27"/>
      <c r="S90" s="28"/>
      <c r="T90" s="27"/>
      <c r="U90" s="28"/>
      <c r="V90" s="27"/>
      <c r="W90" s="27"/>
      <c r="X90" s="28" t="s">
        <v>54</v>
      </c>
      <c r="Y90" s="28"/>
      <c r="Z90" s="117">
        <v>44550</v>
      </c>
      <c r="AA90" s="87">
        <f t="shared" si="6"/>
        <v>0</v>
      </c>
      <c r="AB90" s="27"/>
      <c r="AC90" s="28" t="s">
        <v>54</v>
      </c>
      <c r="AD90" s="27"/>
      <c r="AE90" s="35">
        <f t="shared" si="7"/>
        <v>45000</v>
      </c>
      <c r="AF90" s="27"/>
      <c r="AG90" s="27"/>
    </row>
    <row r="91" spans="1:33" ht="28.5" customHeight="1" x14ac:dyDescent="0.25">
      <c r="A91" s="20">
        <v>54</v>
      </c>
      <c r="B91" s="133"/>
      <c r="C91" s="36" t="s">
        <v>149</v>
      </c>
      <c r="D91" s="41" t="s">
        <v>12</v>
      </c>
      <c r="E91" s="1" t="s">
        <v>64</v>
      </c>
      <c r="F91" s="3">
        <v>298</v>
      </c>
      <c r="G91" s="27"/>
      <c r="H91" s="20" t="s">
        <v>48</v>
      </c>
      <c r="I91" s="27"/>
      <c r="J91" s="86">
        <v>45000</v>
      </c>
      <c r="K91" s="56">
        <f t="shared" si="5"/>
        <v>44550</v>
      </c>
      <c r="L91" s="56"/>
      <c r="M91" s="29">
        <v>44550</v>
      </c>
      <c r="N91" s="46">
        <v>34</v>
      </c>
      <c r="O91" s="27"/>
      <c r="P91" s="27"/>
      <c r="Q91" s="27"/>
      <c r="R91" s="27"/>
      <c r="S91" s="28"/>
      <c r="T91" s="27"/>
      <c r="U91" s="28"/>
      <c r="V91" s="27"/>
      <c r="W91" s="27"/>
      <c r="X91" s="28" t="s">
        <v>54</v>
      </c>
      <c r="Y91" s="28"/>
      <c r="Z91" s="117">
        <v>44550</v>
      </c>
      <c r="AA91" s="87">
        <f t="shared" si="6"/>
        <v>0</v>
      </c>
      <c r="AB91" s="27"/>
      <c r="AC91" s="28" t="s">
        <v>54</v>
      </c>
      <c r="AD91" s="27"/>
      <c r="AE91" s="35">
        <f t="shared" si="7"/>
        <v>45000</v>
      </c>
      <c r="AF91" s="27"/>
      <c r="AG91" s="27"/>
    </row>
    <row r="92" spans="1:33" ht="41.25" customHeight="1" x14ac:dyDescent="0.25">
      <c r="A92" s="20">
        <v>55</v>
      </c>
      <c r="B92" s="133"/>
      <c r="C92" s="1" t="s">
        <v>167</v>
      </c>
      <c r="D92" s="41" t="s">
        <v>12</v>
      </c>
      <c r="E92" s="3" t="s">
        <v>150</v>
      </c>
      <c r="F92" s="3">
        <v>302</v>
      </c>
      <c r="G92" s="27"/>
      <c r="H92" s="20" t="s">
        <v>48</v>
      </c>
      <c r="I92" s="27"/>
      <c r="J92" s="86">
        <v>35000</v>
      </c>
      <c r="K92" s="56">
        <f t="shared" si="5"/>
        <v>34650</v>
      </c>
      <c r="L92" s="56"/>
      <c r="M92" s="29">
        <f>18750+15900</f>
        <v>34650</v>
      </c>
      <c r="N92" s="121">
        <v>35</v>
      </c>
      <c r="O92" s="27"/>
      <c r="P92" s="27"/>
      <c r="Q92" s="27"/>
      <c r="R92" s="27"/>
      <c r="S92" s="28"/>
      <c r="U92" s="28"/>
      <c r="V92" s="27"/>
      <c r="W92" s="27"/>
      <c r="X92" s="28" t="s">
        <v>54</v>
      </c>
      <c r="Y92" s="28"/>
      <c r="Z92" s="117">
        <f>18750+15900</f>
        <v>34650</v>
      </c>
      <c r="AA92" s="87">
        <f t="shared" si="6"/>
        <v>0</v>
      </c>
      <c r="AB92" s="27"/>
      <c r="AC92" s="28" t="s">
        <v>54</v>
      </c>
      <c r="AD92" s="27"/>
      <c r="AE92" s="35">
        <f t="shared" si="7"/>
        <v>35000</v>
      </c>
      <c r="AF92" s="27"/>
      <c r="AG92" s="27"/>
    </row>
    <row r="93" spans="1:33" ht="44.25" customHeight="1" x14ac:dyDescent="0.25">
      <c r="A93" s="20">
        <v>56</v>
      </c>
      <c r="B93" s="133"/>
      <c r="C93" s="1" t="s">
        <v>151</v>
      </c>
      <c r="D93" s="41" t="s">
        <v>12</v>
      </c>
      <c r="E93" s="3" t="s">
        <v>152</v>
      </c>
      <c r="F93" s="3">
        <v>302</v>
      </c>
      <c r="G93" s="27"/>
      <c r="H93" s="20" t="s">
        <v>48</v>
      </c>
      <c r="I93" s="27"/>
      <c r="J93" s="86">
        <v>35000</v>
      </c>
      <c r="K93" s="56">
        <f t="shared" si="5"/>
        <v>34650</v>
      </c>
      <c r="L93" s="56"/>
      <c r="M93" s="29">
        <v>34650</v>
      </c>
      <c r="N93" s="46">
        <v>36</v>
      </c>
      <c r="O93" s="27"/>
      <c r="P93" s="27"/>
      <c r="Q93" s="27"/>
      <c r="R93" s="27"/>
      <c r="S93" s="28"/>
      <c r="T93" s="27"/>
      <c r="U93" s="28"/>
      <c r="V93" s="27"/>
      <c r="W93" s="27"/>
      <c r="X93" s="28" t="s">
        <v>54</v>
      </c>
      <c r="Y93" s="28"/>
      <c r="Z93" s="115">
        <v>34650</v>
      </c>
      <c r="AA93" s="87">
        <f t="shared" si="6"/>
        <v>0</v>
      </c>
      <c r="AB93" s="27"/>
      <c r="AC93" s="28" t="s">
        <v>54</v>
      </c>
      <c r="AD93" s="27"/>
      <c r="AE93" s="35">
        <f t="shared" si="7"/>
        <v>35000</v>
      </c>
      <c r="AF93" s="27"/>
      <c r="AG93" s="27"/>
    </row>
    <row r="94" spans="1:33" ht="42.75" customHeight="1" x14ac:dyDescent="0.25">
      <c r="A94" s="20">
        <v>57</v>
      </c>
      <c r="B94" s="133"/>
      <c r="C94" s="1" t="s">
        <v>153</v>
      </c>
      <c r="D94" s="41" t="s">
        <v>12</v>
      </c>
      <c r="E94" s="3" t="s">
        <v>157</v>
      </c>
      <c r="F94" s="3">
        <v>307</v>
      </c>
      <c r="G94" s="27"/>
      <c r="H94" s="20" t="s">
        <v>48</v>
      </c>
      <c r="I94" s="27"/>
      <c r="J94" s="86">
        <v>35000</v>
      </c>
      <c r="K94" s="56">
        <f t="shared" si="5"/>
        <v>34650</v>
      </c>
      <c r="L94" s="56"/>
      <c r="M94" s="29">
        <v>34650</v>
      </c>
      <c r="N94" s="46">
        <v>37</v>
      </c>
      <c r="O94" s="27"/>
      <c r="P94" s="27"/>
      <c r="Q94" s="27"/>
      <c r="R94" s="27"/>
      <c r="S94" s="28"/>
      <c r="T94" s="27"/>
      <c r="U94" s="28"/>
      <c r="V94" s="27"/>
      <c r="W94" s="27"/>
      <c r="X94" s="28" t="s">
        <v>54</v>
      </c>
      <c r="Y94" s="28"/>
      <c r="Z94" s="117">
        <v>34650</v>
      </c>
      <c r="AA94" s="87">
        <f t="shared" si="6"/>
        <v>0</v>
      </c>
      <c r="AB94" s="27"/>
      <c r="AC94" s="28" t="s">
        <v>54</v>
      </c>
      <c r="AD94" s="27"/>
      <c r="AE94" s="35">
        <f t="shared" si="7"/>
        <v>35000</v>
      </c>
      <c r="AF94" s="27"/>
      <c r="AG94" s="27"/>
    </row>
    <row r="95" spans="1:33" ht="28.5" customHeight="1" x14ac:dyDescent="0.25">
      <c r="A95" s="20">
        <v>58</v>
      </c>
      <c r="B95" s="133"/>
      <c r="C95" s="1" t="s">
        <v>154</v>
      </c>
      <c r="D95" s="41" t="s">
        <v>12</v>
      </c>
      <c r="E95" s="3" t="s">
        <v>158</v>
      </c>
      <c r="F95" s="3">
        <v>309</v>
      </c>
      <c r="G95" s="27"/>
      <c r="H95" s="20" t="s">
        <v>48</v>
      </c>
      <c r="I95" s="27"/>
      <c r="J95" s="86">
        <v>35000</v>
      </c>
      <c r="K95" s="56">
        <f t="shared" si="5"/>
        <v>34650</v>
      </c>
      <c r="L95" s="56"/>
      <c r="M95" s="29">
        <v>34650</v>
      </c>
      <c r="N95" s="46">
        <v>38</v>
      </c>
      <c r="O95" s="27"/>
      <c r="P95" s="27"/>
      <c r="Q95" s="27"/>
      <c r="R95" s="27"/>
      <c r="S95" s="28"/>
      <c r="T95" s="27"/>
      <c r="U95" s="28"/>
      <c r="V95" s="27"/>
      <c r="W95" s="27"/>
      <c r="X95" s="28" t="s">
        <v>54</v>
      </c>
      <c r="Y95" s="28"/>
      <c r="Z95" s="117">
        <v>34650</v>
      </c>
      <c r="AA95" s="87">
        <f t="shared" si="6"/>
        <v>0</v>
      </c>
      <c r="AB95" s="27"/>
      <c r="AC95" s="28" t="s">
        <v>54</v>
      </c>
      <c r="AD95" s="27"/>
      <c r="AE95" s="35">
        <f t="shared" si="7"/>
        <v>35000</v>
      </c>
      <c r="AF95" s="27"/>
      <c r="AG95" s="27"/>
    </row>
    <row r="96" spans="1:33" ht="28.5" customHeight="1" x14ac:dyDescent="0.25">
      <c r="A96" s="114">
        <v>59</v>
      </c>
      <c r="B96" s="133"/>
      <c r="C96" s="1" t="s">
        <v>155</v>
      </c>
      <c r="D96" s="41" t="s">
        <v>12</v>
      </c>
      <c r="E96" s="3" t="s">
        <v>159</v>
      </c>
      <c r="F96" s="3">
        <v>318</v>
      </c>
      <c r="G96" s="27"/>
      <c r="H96" s="20" t="s">
        <v>48</v>
      </c>
      <c r="I96" s="27"/>
      <c r="J96" s="86">
        <v>45000</v>
      </c>
      <c r="K96" s="56">
        <f t="shared" si="5"/>
        <v>44550</v>
      </c>
      <c r="L96" s="56"/>
      <c r="M96" s="29">
        <v>44550</v>
      </c>
      <c r="N96" s="46">
        <v>39</v>
      </c>
      <c r="O96" s="27"/>
      <c r="P96" s="27"/>
      <c r="Q96" s="27"/>
      <c r="S96" s="28"/>
      <c r="T96" s="27"/>
      <c r="U96" s="28"/>
      <c r="V96" s="27"/>
      <c r="W96" s="27"/>
      <c r="X96" s="28" t="s">
        <v>54</v>
      </c>
      <c r="Y96" s="28"/>
      <c r="Z96" s="115">
        <v>44550</v>
      </c>
      <c r="AA96" s="87">
        <f t="shared" si="6"/>
        <v>0</v>
      </c>
      <c r="AB96" s="27"/>
      <c r="AC96" s="28" t="s">
        <v>54</v>
      </c>
      <c r="AD96" s="27"/>
      <c r="AE96" s="35">
        <f t="shared" si="7"/>
        <v>45000</v>
      </c>
      <c r="AF96" s="27"/>
      <c r="AG96" s="27"/>
    </row>
    <row r="97" spans="1:33" ht="28.5" customHeight="1" x14ac:dyDescent="0.25">
      <c r="A97" s="114">
        <v>60</v>
      </c>
      <c r="B97" s="133"/>
      <c r="C97" s="1" t="s">
        <v>156</v>
      </c>
      <c r="D97" s="41" t="s">
        <v>12</v>
      </c>
      <c r="E97" s="3" t="s">
        <v>160</v>
      </c>
      <c r="F97" s="3">
        <v>406</v>
      </c>
      <c r="G97" s="27"/>
      <c r="H97" s="20" t="s">
        <v>48</v>
      </c>
      <c r="I97" s="27"/>
      <c r="J97" s="86">
        <v>45000</v>
      </c>
      <c r="K97" s="56">
        <f t="shared" si="5"/>
        <v>44550</v>
      </c>
      <c r="L97" s="56"/>
      <c r="M97" s="29">
        <v>44550</v>
      </c>
      <c r="N97" s="46">
        <v>40</v>
      </c>
      <c r="O97" s="27"/>
      <c r="P97" s="27"/>
      <c r="Q97" s="27"/>
      <c r="R97" s="27"/>
      <c r="S97" s="28"/>
      <c r="T97" s="27"/>
      <c r="U97" s="28"/>
      <c r="V97" s="27"/>
      <c r="W97" s="27"/>
      <c r="X97" s="28" t="s">
        <v>54</v>
      </c>
      <c r="Y97" s="28"/>
      <c r="Z97" s="115">
        <v>44550</v>
      </c>
      <c r="AA97" s="87">
        <f t="shared" si="6"/>
        <v>0</v>
      </c>
      <c r="AB97" s="27"/>
      <c r="AC97" s="28" t="s">
        <v>54</v>
      </c>
      <c r="AD97" s="27"/>
      <c r="AE97" s="35">
        <f t="shared" si="7"/>
        <v>45000</v>
      </c>
      <c r="AF97" s="27"/>
      <c r="AG97" s="27"/>
    </row>
    <row r="98" spans="1:33" ht="28.5" customHeight="1" x14ac:dyDescent="0.25">
      <c r="A98" s="114">
        <v>61</v>
      </c>
      <c r="B98" s="133"/>
      <c r="C98" s="1" t="s">
        <v>169</v>
      </c>
      <c r="D98" s="41" t="s">
        <v>12</v>
      </c>
      <c r="E98" s="3" t="s">
        <v>170</v>
      </c>
      <c r="F98" s="3"/>
      <c r="G98" s="27"/>
      <c r="H98" s="20" t="s">
        <v>48</v>
      </c>
      <c r="I98" s="27"/>
      <c r="J98" s="86">
        <v>20000</v>
      </c>
      <c r="K98" s="56">
        <f t="shared" si="5"/>
        <v>19800</v>
      </c>
      <c r="L98" s="56"/>
      <c r="M98" s="29">
        <f>19800-1050</f>
        <v>18750</v>
      </c>
      <c r="N98" s="46">
        <v>41</v>
      </c>
      <c r="O98" s="27"/>
      <c r="P98" s="27"/>
      <c r="Q98" s="27"/>
      <c r="R98" s="27"/>
      <c r="S98" s="27"/>
      <c r="U98" s="27"/>
      <c r="V98" s="27"/>
      <c r="W98" s="27"/>
      <c r="X98" s="28" t="s">
        <v>54</v>
      </c>
      <c r="Y98" s="28"/>
      <c r="Z98" s="115">
        <f>19800-1050</f>
        <v>18750</v>
      </c>
      <c r="AA98" s="87">
        <f t="shared" si="6"/>
        <v>1050</v>
      </c>
      <c r="AB98" s="27"/>
      <c r="AC98" s="28" t="s">
        <v>54</v>
      </c>
      <c r="AD98" s="27"/>
      <c r="AE98" s="35">
        <f t="shared" si="7"/>
        <v>20000</v>
      </c>
      <c r="AF98" s="27"/>
      <c r="AG98" s="27"/>
    </row>
    <row r="99" spans="1:33" ht="28.5" customHeight="1" x14ac:dyDescent="0.25">
      <c r="A99" s="114">
        <v>62</v>
      </c>
      <c r="B99" s="133"/>
      <c r="C99" s="1" t="s">
        <v>171</v>
      </c>
      <c r="D99" s="41" t="s">
        <v>12</v>
      </c>
      <c r="E99" s="3" t="s">
        <v>172</v>
      </c>
      <c r="F99" s="3"/>
      <c r="G99" s="27"/>
      <c r="H99" s="20" t="s">
        <v>48</v>
      </c>
      <c r="I99" s="27"/>
      <c r="J99" s="86">
        <v>45000</v>
      </c>
      <c r="K99" s="56">
        <f t="shared" si="5"/>
        <v>44550</v>
      </c>
      <c r="L99" s="56"/>
      <c r="M99" s="29">
        <v>44550</v>
      </c>
      <c r="N99" s="46">
        <v>42</v>
      </c>
      <c r="O99" s="27"/>
      <c r="P99" s="27"/>
      <c r="Q99" s="27"/>
      <c r="R99" s="27"/>
      <c r="S99" s="27"/>
      <c r="T99" s="27"/>
      <c r="U99" s="27"/>
      <c r="V99" s="27"/>
      <c r="W99" s="27"/>
      <c r="X99" s="28" t="s">
        <v>54</v>
      </c>
      <c r="Y99" s="28"/>
      <c r="Z99" s="115">
        <v>44550</v>
      </c>
      <c r="AA99" s="87">
        <f t="shared" si="6"/>
        <v>0</v>
      </c>
      <c r="AB99" s="27"/>
      <c r="AC99" s="28" t="s">
        <v>54</v>
      </c>
      <c r="AD99" s="27"/>
      <c r="AE99" s="35">
        <f t="shared" si="7"/>
        <v>45000</v>
      </c>
      <c r="AF99" s="27"/>
      <c r="AG99" s="27"/>
    </row>
    <row r="100" spans="1:33" ht="28.5" customHeight="1" x14ac:dyDescent="0.25">
      <c r="A100" s="20">
        <v>63</v>
      </c>
      <c r="B100" s="133"/>
      <c r="C100" s="1" t="s">
        <v>173</v>
      </c>
      <c r="D100" s="41" t="s">
        <v>12</v>
      </c>
      <c r="E100" s="3" t="s">
        <v>174</v>
      </c>
      <c r="F100" s="3"/>
      <c r="G100" s="27"/>
      <c r="H100" s="20" t="s">
        <v>48</v>
      </c>
      <c r="I100" s="27"/>
      <c r="J100" s="86">
        <v>45000</v>
      </c>
      <c r="K100" s="56">
        <f t="shared" si="5"/>
        <v>44550</v>
      </c>
      <c r="L100" s="56"/>
      <c r="M100" s="29">
        <v>44550</v>
      </c>
      <c r="N100" s="46">
        <v>43</v>
      </c>
      <c r="O100" s="27"/>
      <c r="P100" s="27"/>
      <c r="Q100" s="27"/>
      <c r="R100" s="27"/>
      <c r="S100" s="27"/>
      <c r="T100" s="27"/>
      <c r="U100" s="27"/>
      <c r="V100" s="27"/>
      <c r="W100" s="27"/>
      <c r="X100" s="28" t="s">
        <v>54</v>
      </c>
      <c r="Y100" s="28"/>
      <c r="Z100" s="115">
        <v>44550</v>
      </c>
      <c r="AA100" s="87">
        <f t="shared" si="6"/>
        <v>0</v>
      </c>
      <c r="AB100" s="27"/>
      <c r="AC100" s="28" t="s">
        <v>54</v>
      </c>
      <c r="AD100" s="27"/>
      <c r="AE100" s="35">
        <f t="shared" si="7"/>
        <v>45000</v>
      </c>
      <c r="AF100" s="27"/>
      <c r="AG100" s="27"/>
    </row>
    <row r="101" spans="1:33" ht="39" customHeight="1" x14ac:dyDescent="0.25">
      <c r="A101" s="20">
        <v>64</v>
      </c>
      <c r="B101" s="133"/>
      <c r="C101" s="1" t="s">
        <v>175</v>
      </c>
      <c r="D101" s="41" t="s">
        <v>12</v>
      </c>
      <c r="E101" s="3" t="s">
        <v>176</v>
      </c>
      <c r="F101" s="3"/>
      <c r="G101" s="27"/>
      <c r="H101" s="20" t="s">
        <v>48</v>
      </c>
      <c r="I101" s="27"/>
      <c r="J101" s="86">
        <v>35000</v>
      </c>
      <c r="K101" s="56">
        <f t="shared" si="5"/>
        <v>34650</v>
      </c>
      <c r="L101" s="56"/>
      <c r="M101" s="29">
        <v>34650</v>
      </c>
      <c r="N101" s="46">
        <v>44</v>
      </c>
      <c r="O101" s="27"/>
      <c r="P101" s="27"/>
      <c r="Q101" s="27"/>
      <c r="R101" s="27"/>
      <c r="S101" s="27"/>
      <c r="T101" s="27"/>
      <c r="U101" s="27"/>
      <c r="V101" s="27"/>
      <c r="W101" s="27"/>
      <c r="X101" s="28" t="s">
        <v>54</v>
      </c>
      <c r="Y101" s="28"/>
      <c r="Z101" s="115">
        <v>34650</v>
      </c>
      <c r="AA101" s="87">
        <f t="shared" si="6"/>
        <v>0</v>
      </c>
      <c r="AB101" s="27"/>
      <c r="AC101" s="28" t="s">
        <v>54</v>
      </c>
      <c r="AD101" s="27"/>
      <c r="AE101" s="35">
        <f t="shared" si="7"/>
        <v>35000</v>
      </c>
      <c r="AF101" s="27"/>
      <c r="AG101" s="27"/>
    </row>
    <row r="102" spans="1:33" ht="32.25" customHeight="1" x14ac:dyDescent="0.25">
      <c r="A102" s="20">
        <v>65</v>
      </c>
      <c r="B102" s="133"/>
      <c r="C102" s="1" t="s">
        <v>178</v>
      </c>
      <c r="D102" s="41" t="s">
        <v>12</v>
      </c>
      <c r="E102" s="3" t="s">
        <v>177</v>
      </c>
      <c r="F102" s="3"/>
      <c r="G102" s="27"/>
      <c r="H102" s="20" t="s">
        <v>48</v>
      </c>
      <c r="I102" s="27"/>
      <c r="J102" s="86">
        <v>45000</v>
      </c>
      <c r="K102" s="56">
        <f t="shared" si="5"/>
        <v>44550</v>
      </c>
      <c r="L102" s="56"/>
      <c r="M102" s="29">
        <v>44550</v>
      </c>
      <c r="N102" s="46">
        <v>45</v>
      </c>
      <c r="O102" s="27"/>
      <c r="P102" s="27"/>
      <c r="Q102" s="27"/>
      <c r="R102" s="27"/>
      <c r="S102" s="27"/>
      <c r="T102" s="27"/>
      <c r="U102" s="27"/>
      <c r="V102" s="27"/>
      <c r="W102" s="27"/>
      <c r="X102" s="28" t="s">
        <v>54</v>
      </c>
      <c r="Y102" s="28"/>
      <c r="Z102" s="115">
        <v>44550</v>
      </c>
      <c r="AA102" s="87">
        <f t="shared" si="6"/>
        <v>0</v>
      </c>
      <c r="AB102" s="27"/>
      <c r="AC102" s="28" t="s">
        <v>54</v>
      </c>
      <c r="AD102" s="27"/>
      <c r="AE102" s="35">
        <f t="shared" si="7"/>
        <v>45000</v>
      </c>
      <c r="AF102" s="27"/>
      <c r="AG102" s="27"/>
    </row>
    <row r="103" spans="1:33" ht="32.25" customHeight="1" x14ac:dyDescent="0.25">
      <c r="A103" s="20">
        <v>66</v>
      </c>
      <c r="B103" s="133"/>
      <c r="C103" s="1" t="s">
        <v>195</v>
      </c>
      <c r="D103" s="41" t="s">
        <v>12</v>
      </c>
      <c r="E103" s="3" t="s">
        <v>196</v>
      </c>
      <c r="F103" s="3"/>
      <c r="G103" s="27"/>
      <c r="H103" s="20" t="s">
        <v>48</v>
      </c>
      <c r="I103" s="27"/>
      <c r="J103" s="86">
        <v>20000</v>
      </c>
      <c r="K103" s="56">
        <f t="shared" si="5"/>
        <v>19800</v>
      </c>
      <c r="L103" s="56"/>
      <c r="M103" s="29">
        <v>19800</v>
      </c>
      <c r="N103" s="46">
        <v>46</v>
      </c>
      <c r="O103" s="27"/>
      <c r="P103" s="27"/>
      <c r="Q103" s="27"/>
      <c r="R103" s="27"/>
      <c r="S103" s="27"/>
      <c r="T103" s="27"/>
      <c r="U103" s="27"/>
      <c r="V103" s="27"/>
      <c r="W103" s="27"/>
      <c r="X103" s="28" t="s">
        <v>54</v>
      </c>
      <c r="Y103" s="28"/>
      <c r="Z103" s="117">
        <v>19800</v>
      </c>
      <c r="AA103" s="87">
        <f t="shared" ref="AA103:AA131" si="8">K103-M103</f>
        <v>0</v>
      </c>
      <c r="AB103" s="27"/>
      <c r="AC103" s="28" t="s">
        <v>54</v>
      </c>
      <c r="AD103" s="27"/>
      <c r="AE103" s="35">
        <f t="shared" si="7"/>
        <v>20000</v>
      </c>
      <c r="AF103" s="27"/>
      <c r="AG103" s="27"/>
    </row>
    <row r="104" spans="1:33" ht="41.25" customHeight="1" x14ac:dyDescent="0.25">
      <c r="A104" s="20">
        <v>67</v>
      </c>
      <c r="B104" s="133"/>
      <c r="C104" s="1" t="s">
        <v>197</v>
      </c>
      <c r="D104" s="41" t="s">
        <v>12</v>
      </c>
      <c r="E104" s="3" t="s">
        <v>59</v>
      </c>
      <c r="F104" s="4">
        <v>286</v>
      </c>
      <c r="G104" s="27"/>
      <c r="H104" s="20" t="s">
        <v>48</v>
      </c>
      <c r="I104" s="27"/>
      <c r="J104" s="86">
        <v>20000</v>
      </c>
      <c r="K104" s="56">
        <f t="shared" si="5"/>
        <v>19800</v>
      </c>
      <c r="L104" s="56"/>
      <c r="M104" s="29">
        <v>19800</v>
      </c>
      <c r="N104" s="46">
        <v>47</v>
      </c>
      <c r="O104" s="27"/>
      <c r="P104" s="27"/>
      <c r="Q104" s="27"/>
      <c r="R104" s="27"/>
      <c r="S104" s="27"/>
      <c r="T104" s="27"/>
      <c r="U104" s="27"/>
      <c r="V104" s="28"/>
      <c r="W104" s="27"/>
      <c r="X104" s="28" t="s">
        <v>54</v>
      </c>
      <c r="Y104" s="28"/>
      <c r="Z104" s="117">
        <v>19800</v>
      </c>
      <c r="AA104" s="87">
        <f t="shared" si="8"/>
        <v>0</v>
      </c>
      <c r="AB104" s="27"/>
      <c r="AC104" s="28" t="s">
        <v>54</v>
      </c>
      <c r="AD104" s="27"/>
      <c r="AE104" s="35">
        <f t="shared" si="7"/>
        <v>20000</v>
      </c>
      <c r="AF104" s="27"/>
      <c r="AG104" s="27"/>
    </row>
    <row r="105" spans="1:33" ht="32.25" customHeight="1" x14ac:dyDescent="0.25">
      <c r="A105" s="20">
        <v>68</v>
      </c>
      <c r="B105" s="133"/>
      <c r="C105" s="1" t="s">
        <v>198</v>
      </c>
      <c r="D105" s="41" t="s">
        <v>12</v>
      </c>
      <c r="E105" s="3" t="s">
        <v>199</v>
      </c>
      <c r="F105" s="4">
        <v>392</v>
      </c>
      <c r="G105" s="27"/>
      <c r="H105" s="20" t="s">
        <v>48</v>
      </c>
      <c r="I105" s="27"/>
      <c r="J105" s="86">
        <v>20000</v>
      </c>
      <c r="K105" s="56">
        <f t="shared" si="5"/>
        <v>19800</v>
      </c>
      <c r="L105" s="56"/>
      <c r="M105" s="29">
        <v>17699.04</v>
      </c>
      <c r="N105" s="46">
        <v>48</v>
      </c>
      <c r="O105" s="27"/>
      <c r="P105" s="27"/>
      <c r="Q105" s="27"/>
      <c r="R105" s="27"/>
      <c r="S105" s="27"/>
      <c r="T105" s="27"/>
      <c r="U105" s="27"/>
      <c r="V105" s="27"/>
      <c r="W105" s="27"/>
      <c r="X105" s="28" t="s">
        <v>54</v>
      </c>
      <c r="Y105" s="28"/>
      <c r="Z105" s="117">
        <v>17699.04</v>
      </c>
      <c r="AA105" s="87">
        <f t="shared" si="8"/>
        <v>2100.9599999999991</v>
      </c>
      <c r="AB105" s="27"/>
      <c r="AC105" s="28" t="s">
        <v>54</v>
      </c>
      <c r="AD105" s="27"/>
      <c r="AE105" s="35">
        <f t="shared" ref="AE105:AE120" si="9">J105</f>
        <v>20000</v>
      </c>
      <c r="AF105" s="27"/>
      <c r="AG105" s="27"/>
    </row>
    <row r="106" spans="1:33" ht="32.25" customHeight="1" x14ac:dyDescent="0.25">
      <c r="A106" s="20">
        <v>69</v>
      </c>
      <c r="B106" s="133"/>
      <c r="C106" s="1" t="s">
        <v>200</v>
      </c>
      <c r="D106" s="41" t="s">
        <v>12</v>
      </c>
      <c r="E106" s="3" t="s">
        <v>201</v>
      </c>
      <c r="F106" s="4">
        <v>289</v>
      </c>
      <c r="G106" s="27"/>
      <c r="H106" s="20" t="s">
        <v>48</v>
      </c>
      <c r="I106" s="27"/>
      <c r="J106" s="86">
        <v>20000</v>
      </c>
      <c r="K106" s="56">
        <f t="shared" si="5"/>
        <v>19800</v>
      </c>
      <c r="L106" s="56"/>
      <c r="M106" s="29">
        <f>11288.16+8511.84</f>
        <v>19800</v>
      </c>
      <c r="N106" s="46">
        <v>49</v>
      </c>
      <c r="O106" s="27"/>
      <c r="P106" s="27"/>
      <c r="Q106" s="27"/>
      <c r="R106" s="27"/>
      <c r="S106" s="27"/>
      <c r="T106" s="27"/>
      <c r="U106" s="27"/>
      <c r="V106" s="27"/>
      <c r="W106" s="27"/>
      <c r="X106" s="28" t="s">
        <v>54</v>
      </c>
      <c r="Y106" s="28"/>
      <c r="Z106" s="115">
        <f>11288.16+8511.84</f>
        <v>19800</v>
      </c>
      <c r="AA106" s="87">
        <f t="shared" si="8"/>
        <v>0</v>
      </c>
      <c r="AB106" s="27"/>
      <c r="AC106" s="28" t="s">
        <v>54</v>
      </c>
      <c r="AD106" s="27"/>
      <c r="AE106" s="35">
        <f t="shared" si="9"/>
        <v>20000</v>
      </c>
      <c r="AF106" s="27"/>
      <c r="AG106" s="27"/>
    </row>
    <row r="107" spans="1:33" ht="32.25" customHeight="1" x14ac:dyDescent="0.25">
      <c r="A107" s="20">
        <v>70</v>
      </c>
      <c r="B107" s="133"/>
      <c r="C107" s="1" t="s">
        <v>202</v>
      </c>
      <c r="D107" s="41" t="s">
        <v>12</v>
      </c>
      <c r="E107" s="3" t="s">
        <v>204</v>
      </c>
      <c r="F107" s="4">
        <v>403</v>
      </c>
      <c r="G107" s="27"/>
      <c r="H107" s="20" t="s">
        <v>48</v>
      </c>
      <c r="I107" s="27"/>
      <c r="J107" s="86">
        <v>45000</v>
      </c>
      <c r="K107" s="56">
        <f t="shared" si="5"/>
        <v>44550</v>
      </c>
      <c r="L107" s="56"/>
      <c r="M107" s="29">
        <v>44550</v>
      </c>
      <c r="N107" s="46">
        <v>50</v>
      </c>
      <c r="O107" s="27"/>
      <c r="P107" s="27"/>
      <c r="Q107" s="27"/>
      <c r="R107" s="27"/>
      <c r="S107" s="27"/>
      <c r="T107" s="27"/>
      <c r="U107" s="27"/>
      <c r="V107" s="27"/>
      <c r="W107" s="27"/>
      <c r="X107" s="28" t="s">
        <v>54</v>
      </c>
      <c r="Y107" s="28"/>
      <c r="Z107" s="117">
        <v>44550</v>
      </c>
      <c r="AA107" s="87">
        <f t="shared" si="8"/>
        <v>0</v>
      </c>
      <c r="AB107" s="27"/>
      <c r="AC107" s="28" t="s">
        <v>54</v>
      </c>
      <c r="AD107" s="27"/>
      <c r="AE107" s="35">
        <f t="shared" si="9"/>
        <v>45000</v>
      </c>
      <c r="AF107" s="27"/>
      <c r="AG107" s="27"/>
    </row>
    <row r="108" spans="1:33" ht="32.25" customHeight="1" x14ac:dyDescent="0.25">
      <c r="A108" s="20">
        <v>71</v>
      </c>
      <c r="B108" s="133"/>
      <c r="C108" s="1" t="s">
        <v>203</v>
      </c>
      <c r="D108" s="41" t="s">
        <v>12</v>
      </c>
      <c r="E108" s="3" t="s">
        <v>80</v>
      </c>
      <c r="F108" s="4">
        <v>404</v>
      </c>
      <c r="G108" s="27"/>
      <c r="H108" s="20" t="s">
        <v>48</v>
      </c>
      <c r="I108" s="27"/>
      <c r="J108" s="86">
        <v>45000</v>
      </c>
      <c r="K108" s="56">
        <f t="shared" si="5"/>
        <v>44550</v>
      </c>
      <c r="L108" s="56"/>
      <c r="M108" s="29">
        <v>44550</v>
      </c>
      <c r="N108" s="46">
        <v>51</v>
      </c>
      <c r="O108" s="27"/>
      <c r="P108" s="27"/>
      <c r="Q108" s="27"/>
      <c r="R108" s="27"/>
      <c r="S108" s="27"/>
      <c r="T108" s="27"/>
      <c r="U108" s="27"/>
      <c r="V108" s="27"/>
      <c r="W108" s="27"/>
      <c r="X108" s="28" t="s">
        <v>54</v>
      </c>
      <c r="Y108" s="28"/>
      <c r="Z108" s="117">
        <v>44550</v>
      </c>
      <c r="AA108" s="87">
        <f t="shared" si="8"/>
        <v>0</v>
      </c>
      <c r="AB108" s="27"/>
      <c r="AC108" s="28" t="s">
        <v>54</v>
      </c>
      <c r="AD108" s="27"/>
      <c r="AE108" s="35">
        <f t="shared" si="9"/>
        <v>45000</v>
      </c>
      <c r="AF108" s="27"/>
      <c r="AG108" s="27"/>
    </row>
    <row r="109" spans="1:33" ht="32.25" customHeight="1" x14ac:dyDescent="0.25">
      <c r="A109" s="20">
        <v>72</v>
      </c>
      <c r="B109" s="133"/>
      <c r="C109" s="1" t="s">
        <v>205</v>
      </c>
      <c r="D109" s="41" t="s">
        <v>12</v>
      </c>
      <c r="E109" s="1" t="s">
        <v>61</v>
      </c>
      <c r="F109" s="4">
        <v>360</v>
      </c>
      <c r="G109" s="27"/>
      <c r="H109" s="20" t="s">
        <v>48</v>
      </c>
      <c r="I109" s="27"/>
      <c r="J109" s="86">
        <v>45000</v>
      </c>
      <c r="K109" s="56">
        <f t="shared" si="5"/>
        <v>44550</v>
      </c>
      <c r="L109" s="56"/>
      <c r="M109" s="29">
        <v>44550</v>
      </c>
      <c r="N109" s="46">
        <v>52</v>
      </c>
      <c r="O109" s="27"/>
      <c r="P109" s="27"/>
      <c r="Q109" s="27"/>
      <c r="R109" s="27"/>
      <c r="S109" s="27"/>
      <c r="T109" s="27"/>
      <c r="U109" s="27"/>
      <c r="V109" s="27"/>
      <c r="W109" s="27"/>
      <c r="X109" s="28" t="s">
        <v>54</v>
      </c>
      <c r="Y109" s="28"/>
      <c r="Z109" s="117">
        <v>44550</v>
      </c>
      <c r="AA109" s="87">
        <f t="shared" si="8"/>
        <v>0</v>
      </c>
      <c r="AB109" s="27"/>
      <c r="AC109" s="28" t="s">
        <v>54</v>
      </c>
      <c r="AD109" s="27"/>
      <c r="AE109" s="35">
        <f t="shared" si="9"/>
        <v>45000</v>
      </c>
      <c r="AF109" s="27"/>
      <c r="AG109" s="27"/>
    </row>
    <row r="110" spans="1:33" ht="51.75" customHeight="1" x14ac:dyDescent="0.25">
      <c r="A110" s="20">
        <v>73</v>
      </c>
      <c r="B110" s="133"/>
      <c r="C110" s="1" t="s">
        <v>206</v>
      </c>
      <c r="D110" s="41" t="s">
        <v>12</v>
      </c>
      <c r="E110" s="3" t="s">
        <v>208</v>
      </c>
      <c r="F110" s="4">
        <v>306</v>
      </c>
      <c r="G110" s="27"/>
      <c r="H110" s="20" t="s">
        <v>48</v>
      </c>
      <c r="I110" s="27"/>
      <c r="J110" s="86">
        <v>45000</v>
      </c>
      <c r="K110" s="56">
        <f t="shared" si="5"/>
        <v>44550</v>
      </c>
      <c r="L110" s="56"/>
      <c r="M110" s="29">
        <v>43750</v>
      </c>
      <c r="N110" s="46">
        <v>53</v>
      </c>
      <c r="O110" s="27"/>
      <c r="P110" s="27"/>
      <c r="Q110" s="27"/>
      <c r="R110" s="27"/>
      <c r="S110" s="27"/>
      <c r="U110" s="27"/>
      <c r="V110" s="27"/>
      <c r="W110" s="27"/>
      <c r="X110" s="28" t="s">
        <v>54</v>
      </c>
      <c r="Y110" s="28"/>
      <c r="Z110" s="115">
        <v>43750</v>
      </c>
      <c r="AA110" s="87">
        <f t="shared" si="8"/>
        <v>800</v>
      </c>
      <c r="AB110" s="27"/>
      <c r="AC110" s="28" t="s">
        <v>54</v>
      </c>
      <c r="AD110" s="27"/>
      <c r="AE110" s="35">
        <f t="shared" si="9"/>
        <v>45000</v>
      </c>
      <c r="AF110" s="27"/>
      <c r="AG110" s="27"/>
    </row>
    <row r="111" spans="1:33" ht="40.5" customHeight="1" x14ac:dyDescent="0.25">
      <c r="A111" s="20">
        <v>74</v>
      </c>
      <c r="B111" s="133"/>
      <c r="C111" s="1" t="s">
        <v>207</v>
      </c>
      <c r="D111" s="41" t="s">
        <v>12</v>
      </c>
      <c r="E111" s="3" t="s">
        <v>24</v>
      </c>
      <c r="F111" s="4">
        <v>407</v>
      </c>
      <c r="G111" s="27"/>
      <c r="H111" s="20" t="s">
        <v>48</v>
      </c>
      <c r="I111" s="27"/>
      <c r="J111" s="86">
        <v>35000</v>
      </c>
      <c r="K111" s="56">
        <f t="shared" si="5"/>
        <v>34650</v>
      </c>
      <c r="L111" s="56"/>
      <c r="M111" s="29">
        <v>34650</v>
      </c>
      <c r="N111" s="46">
        <v>54</v>
      </c>
      <c r="O111" s="27"/>
      <c r="P111" s="27"/>
      <c r="Q111" s="27"/>
      <c r="R111" s="27"/>
      <c r="S111" s="27"/>
      <c r="T111" s="27"/>
      <c r="U111" s="27"/>
      <c r="V111" s="27"/>
      <c r="W111" s="27"/>
      <c r="X111" s="28" t="s">
        <v>54</v>
      </c>
      <c r="Y111" s="28"/>
      <c r="Z111" s="115">
        <v>34650</v>
      </c>
      <c r="AA111" s="87">
        <f t="shared" si="8"/>
        <v>0</v>
      </c>
      <c r="AB111" s="27"/>
      <c r="AC111" s="28" t="s">
        <v>54</v>
      </c>
      <c r="AD111" s="27"/>
      <c r="AE111" s="35">
        <f t="shared" si="9"/>
        <v>35000</v>
      </c>
      <c r="AF111" s="27"/>
      <c r="AG111" s="27"/>
    </row>
    <row r="112" spans="1:33" ht="40.5" customHeight="1" x14ac:dyDescent="0.25">
      <c r="A112" s="20">
        <v>75</v>
      </c>
      <c r="B112" s="133"/>
      <c r="C112" s="1" t="s">
        <v>209</v>
      </c>
      <c r="D112" s="41" t="s">
        <v>9</v>
      </c>
      <c r="E112" s="3" t="s">
        <v>174</v>
      </c>
      <c r="F112" s="4">
        <v>296</v>
      </c>
      <c r="G112" s="27"/>
      <c r="H112" s="20" t="s">
        <v>48</v>
      </c>
      <c r="I112" s="27"/>
      <c r="J112" s="86">
        <v>70000</v>
      </c>
      <c r="K112" s="56">
        <f t="shared" si="5"/>
        <v>69300</v>
      </c>
      <c r="L112" s="56"/>
      <c r="M112" s="29">
        <v>69216</v>
      </c>
      <c r="N112" s="46">
        <v>55</v>
      </c>
      <c r="O112" s="27"/>
      <c r="P112" s="27"/>
      <c r="Q112" s="27"/>
      <c r="R112" s="27"/>
      <c r="S112" s="27"/>
      <c r="U112" s="27"/>
      <c r="V112" s="27"/>
      <c r="X112" s="28" t="s">
        <v>54</v>
      </c>
      <c r="Y112" s="28"/>
      <c r="Z112" s="117">
        <v>69216</v>
      </c>
      <c r="AA112" s="87">
        <f t="shared" si="8"/>
        <v>84</v>
      </c>
      <c r="AB112" s="27"/>
      <c r="AC112" s="28" t="s">
        <v>54</v>
      </c>
      <c r="AD112" s="27"/>
      <c r="AE112" s="35">
        <f t="shared" si="9"/>
        <v>70000</v>
      </c>
      <c r="AF112" s="27"/>
      <c r="AG112" s="27"/>
    </row>
    <row r="113" spans="1:33" ht="32.25" customHeight="1" x14ac:dyDescent="0.25">
      <c r="A113" s="20">
        <v>76</v>
      </c>
      <c r="B113" s="133"/>
      <c r="C113" s="1" t="s">
        <v>210</v>
      </c>
      <c r="D113" s="41" t="s">
        <v>12</v>
      </c>
      <c r="E113" s="3" t="s">
        <v>211</v>
      </c>
      <c r="F113" s="3">
        <v>319</v>
      </c>
      <c r="G113" s="27"/>
      <c r="H113" s="20" t="s">
        <v>48</v>
      </c>
      <c r="I113" s="27"/>
      <c r="J113" s="86">
        <v>25000</v>
      </c>
      <c r="K113" s="56">
        <f t="shared" si="5"/>
        <v>24750</v>
      </c>
      <c r="L113" s="56"/>
      <c r="M113" s="29">
        <v>24750</v>
      </c>
      <c r="N113" s="46">
        <v>56</v>
      </c>
      <c r="O113" s="27"/>
      <c r="P113" s="27"/>
      <c r="Q113" s="27"/>
      <c r="R113" s="27"/>
      <c r="S113" s="27"/>
      <c r="T113" s="27"/>
      <c r="U113" s="27"/>
      <c r="V113" s="27"/>
      <c r="W113" s="27"/>
      <c r="X113" s="28" t="s">
        <v>54</v>
      </c>
      <c r="Y113" s="28"/>
      <c r="Z113" s="115">
        <v>24750</v>
      </c>
      <c r="AA113" s="87">
        <f t="shared" si="8"/>
        <v>0</v>
      </c>
      <c r="AB113" s="27"/>
      <c r="AC113" s="28" t="s">
        <v>54</v>
      </c>
      <c r="AD113" s="27"/>
      <c r="AE113" s="35">
        <f t="shared" si="9"/>
        <v>25000</v>
      </c>
      <c r="AF113" s="27"/>
      <c r="AG113" s="27"/>
    </row>
    <row r="114" spans="1:33" ht="32.25" customHeight="1" x14ac:dyDescent="0.25">
      <c r="A114" s="20">
        <v>77</v>
      </c>
      <c r="B114" s="133"/>
      <c r="C114" s="1" t="s">
        <v>212</v>
      </c>
      <c r="D114" s="41" t="s">
        <v>12</v>
      </c>
      <c r="E114" s="3" t="s">
        <v>213</v>
      </c>
      <c r="F114" s="3">
        <v>401</v>
      </c>
      <c r="G114" s="27"/>
      <c r="H114" s="20" t="s">
        <v>48</v>
      </c>
      <c r="I114" s="27"/>
      <c r="J114" s="86">
        <v>45000</v>
      </c>
      <c r="K114" s="56">
        <f t="shared" si="5"/>
        <v>44550</v>
      </c>
      <c r="L114" s="56"/>
      <c r="M114" s="29">
        <v>44550</v>
      </c>
      <c r="N114" s="46">
        <v>57</v>
      </c>
      <c r="O114" s="27"/>
      <c r="P114" s="27"/>
      <c r="Q114" s="27"/>
      <c r="R114" s="27"/>
      <c r="S114" s="27"/>
      <c r="T114" s="27"/>
      <c r="U114" s="27"/>
      <c r="V114" s="27"/>
      <c r="X114" s="28" t="s">
        <v>54</v>
      </c>
      <c r="Y114" s="28"/>
      <c r="Z114" s="115">
        <v>44550</v>
      </c>
      <c r="AA114" s="87">
        <f t="shared" si="8"/>
        <v>0</v>
      </c>
      <c r="AB114" s="27"/>
      <c r="AC114" s="28" t="s">
        <v>54</v>
      </c>
      <c r="AD114" s="27"/>
      <c r="AE114" s="35">
        <f t="shared" si="9"/>
        <v>45000</v>
      </c>
      <c r="AF114" s="27"/>
      <c r="AG114" s="27"/>
    </row>
    <row r="115" spans="1:33" ht="32.25" customHeight="1" x14ac:dyDescent="0.25">
      <c r="A115" s="20">
        <v>78</v>
      </c>
      <c r="B115" s="133"/>
      <c r="C115" s="1" t="s">
        <v>214</v>
      </c>
      <c r="D115" s="41" t="s">
        <v>12</v>
      </c>
      <c r="E115" s="3" t="s">
        <v>78</v>
      </c>
      <c r="F115" s="4">
        <v>372</v>
      </c>
      <c r="G115" s="27"/>
      <c r="H115" s="20" t="s">
        <v>48</v>
      </c>
      <c r="I115" s="27"/>
      <c r="J115" s="86">
        <v>35000</v>
      </c>
      <c r="K115" s="56">
        <f t="shared" si="5"/>
        <v>34650</v>
      </c>
      <c r="L115" s="56"/>
      <c r="M115" s="29">
        <v>34650</v>
      </c>
      <c r="N115" s="46">
        <v>58</v>
      </c>
      <c r="O115" s="27"/>
      <c r="P115" s="27"/>
      <c r="Q115" s="27"/>
      <c r="R115" s="27"/>
      <c r="S115" s="27"/>
      <c r="T115" s="27"/>
      <c r="U115" s="27"/>
      <c r="V115" s="27"/>
      <c r="W115" s="27"/>
      <c r="X115" s="28" t="s">
        <v>54</v>
      </c>
      <c r="Y115" s="28"/>
      <c r="Z115" s="115">
        <v>34650</v>
      </c>
      <c r="AA115" s="87">
        <f t="shared" si="8"/>
        <v>0</v>
      </c>
      <c r="AB115" s="27"/>
      <c r="AC115" s="28" t="s">
        <v>54</v>
      </c>
      <c r="AD115" s="27"/>
      <c r="AE115" s="35">
        <f t="shared" si="9"/>
        <v>35000</v>
      </c>
      <c r="AF115" s="27"/>
      <c r="AG115" s="27"/>
    </row>
    <row r="116" spans="1:33" ht="32.25" customHeight="1" x14ac:dyDescent="0.25">
      <c r="A116" s="20">
        <v>79</v>
      </c>
      <c r="B116" s="133"/>
      <c r="C116" s="1" t="s">
        <v>217</v>
      </c>
      <c r="D116" s="41" t="s">
        <v>12</v>
      </c>
      <c r="E116" s="3" t="s">
        <v>66</v>
      </c>
      <c r="F116" s="4">
        <v>372</v>
      </c>
      <c r="G116" s="27"/>
      <c r="H116" s="20" t="s">
        <v>48</v>
      </c>
      <c r="I116" s="27"/>
      <c r="J116" s="86">
        <v>90000</v>
      </c>
      <c r="K116" s="56">
        <f t="shared" si="5"/>
        <v>89100</v>
      </c>
      <c r="L116" s="56"/>
      <c r="M116" s="29">
        <f>62500+20940</f>
        <v>83440</v>
      </c>
      <c r="N116" s="46">
        <v>59</v>
      </c>
      <c r="O116" s="27"/>
      <c r="P116" s="27"/>
      <c r="Q116" s="27"/>
      <c r="R116" s="27"/>
      <c r="S116" s="27"/>
      <c r="T116" s="27"/>
      <c r="U116" s="27"/>
      <c r="V116" s="27"/>
      <c r="W116" s="27"/>
      <c r="X116" s="28" t="s">
        <v>54</v>
      </c>
      <c r="Y116" s="28"/>
      <c r="Z116" s="117">
        <f>62500+20940</f>
        <v>83440</v>
      </c>
      <c r="AA116" s="87">
        <f t="shared" si="8"/>
        <v>5660</v>
      </c>
      <c r="AB116" s="27"/>
      <c r="AC116" s="28" t="s">
        <v>54</v>
      </c>
      <c r="AD116" s="27"/>
      <c r="AE116" s="35">
        <f t="shared" si="9"/>
        <v>90000</v>
      </c>
      <c r="AF116" s="27"/>
      <c r="AG116" s="27"/>
    </row>
    <row r="117" spans="1:33" ht="32.25" customHeight="1" x14ac:dyDescent="0.25">
      <c r="A117" s="83">
        <v>91</v>
      </c>
      <c r="B117" s="133"/>
      <c r="C117" s="1" t="s">
        <v>227</v>
      </c>
      <c r="D117" s="41" t="s">
        <v>12</v>
      </c>
      <c r="E117" s="3" t="s">
        <v>111</v>
      </c>
      <c r="F117" s="4"/>
      <c r="G117" s="27"/>
      <c r="H117" s="83" t="s">
        <v>48</v>
      </c>
      <c r="I117" s="27"/>
      <c r="J117" s="86">
        <v>20000</v>
      </c>
      <c r="K117" s="56">
        <f t="shared" si="5"/>
        <v>19800</v>
      </c>
      <c r="L117" s="56"/>
      <c r="M117" s="29">
        <v>19800</v>
      </c>
      <c r="N117" s="46">
        <v>60</v>
      </c>
      <c r="O117" s="27"/>
      <c r="P117" s="27"/>
      <c r="Q117" s="27"/>
      <c r="R117" s="27"/>
      <c r="S117" s="27"/>
      <c r="T117" s="27"/>
      <c r="U117" s="27"/>
      <c r="V117" s="28"/>
      <c r="W117" s="27"/>
      <c r="X117" s="28" t="s">
        <v>54</v>
      </c>
      <c r="Y117" s="28"/>
      <c r="Z117" s="117">
        <v>19800</v>
      </c>
      <c r="AA117" s="87">
        <f t="shared" si="8"/>
        <v>0</v>
      </c>
      <c r="AB117" s="27"/>
      <c r="AC117" s="28" t="s">
        <v>54</v>
      </c>
      <c r="AD117" s="27"/>
      <c r="AE117" s="35">
        <f t="shared" si="9"/>
        <v>20000</v>
      </c>
      <c r="AF117" s="27"/>
      <c r="AG117" s="27"/>
    </row>
    <row r="118" spans="1:33" ht="32.25" customHeight="1" x14ac:dyDescent="0.25">
      <c r="A118" s="90">
        <v>92</v>
      </c>
      <c r="B118" s="133"/>
      <c r="C118" s="1" t="s">
        <v>229</v>
      </c>
      <c r="D118" s="41" t="s">
        <v>12</v>
      </c>
      <c r="E118" s="3" t="s">
        <v>230</v>
      </c>
      <c r="F118" s="4"/>
      <c r="G118" s="27"/>
      <c r="H118" s="90" t="s">
        <v>48</v>
      </c>
      <c r="I118" s="27"/>
      <c r="J118" s="86">
        <v>100000</v>
      </c>
      <c r="K118" s="56">
        <f t="shared" si="5"/>
        <v>99000</v>
      </c>
      <c r="L118" s="56"/>
      <c r="M118" s="29">
        <v>99000</v>
      </c>
      <c r="N118" s="46">
        <v>61</v>
      </c>
      <c r="O118" s="27"/>
      <c r="P118" s="27"/>
      <c r="Q118" s="27"/>
      <c r="R118" s="27"/>
      <c r="S118" s="27"/>
      <c r="T118" s="27"/>
      <c r="U118" s="27"/>
      <c r="V118" s="28"/>
      <c r="W118" s="27"/>
      <c r="X118" s="28" t="s">
        <v>54</v>
      </c>
      <c r="Y118" s="28"/>
      <c r="Z118" s="115">
        <v>99000</v>
      </c>
      <c r="AA118" s="87">
        <f t="shared" si="8"/>
        <v>0</v>
      </c>
      <c r="AB118" s="27"/>
      <c r="AC118" s="28" t="s">
        <v>54</v>
      </c>
      <c r="AD118" s="27"/>
      <c r="AE118" s="35">
        <f t="shared" si="9"/>
        <v>100000</v>
      </c>
      <c r="AF118" s="27"/>
      <c r="AG118" s="27"/>
    </row>
    <row r="119" spans="1:33" ht="32.25" customHeight="1" x14ac:dyDescent="0.25">
      <c r="A119" s="114">
        <v>93</v>
      </c>
      <c r="B119" s="133"/>
      <c r="C119" s="1" t="s">
        <v>231</v>
      </c>
      <c r="D119" s="41" t="s">
        <v>12</v>
      </c>
      <c r="E119" s="1" t="s">
        <v>146</v>
      </c>
      <c r="F119" s="4"/>
      <c r="G119" s="27"/>
      <c r="H119" s="90" t="s">
        <v>48</v>
      </c>
      <c r="I119" s="27"/>
      <c r="J119" s="86">
        <v>100000</v>
      </c>
      <c r="K119" s="56">
        <f t="shared" si="5"/>
        <v>99000</v>
      </c>
      <c r="L119" s="56"/>
      <c r="M119" s="29">
        <v>99000</v>
      </c>
      <c r="N119" s="46">
        <v>62</v>
      </c>
      <c r="O119" s="27"/>
      <c r="P119" s="27"/>
      <c r="Q119" s="27"/>
      <c r="R119" s="27"/>
      <c r="S119" s="27"/>
      <c r="T119" s="27"/>
      <c r="U119" s="27"/>
      <c r="V119" s="28"/>
      <c r="W119" s="27"/>
      <c r="X119" s="28" t="s">
        <v>54</v>
      </c>
      <c r="Y119" s="28"/>
      <c r="Z119" s="115">
        <v>99000</v>
      </c>
      <c r="AA119" s="87">
        <f t="shared" si="8"/>
        <v>0</v>
      </c>
      <c r="AB119" s="27"/>
      <c r="AC119" s="28" t="s">
        <v>54</v>
      </c>
      <c r="AD119" s="27"/>
      <c r="AE119" s="35">
        <f t="shared" si="9"/>
        <v>100000</v>
      </c>
      <c r="AF119" s="27"/>
      <c r="AG119" s="27"/>
    </row>
    <row r="120" spans="1:33" ht="32.25" customHeight="1" x14ac:dyDescent="0.25">
      <c r="A120" s="90">
        <v>94</v>
      </c>
      <c r="B120" s="134"/>
      <c r="C120" s="1" t="s">
        <v>232</v>
      </c>
      <c r="D120" s="41" t="s">
        <v>12</v>
      </c>
      <c r="E120" s="1" t="s">
        <v>146</v>
      </c>
      <c r="F120" s="4"/>
      <c r="G120" s="27"/>
      <c r="H120" s="90" t="s">
        <v>48</v>
      </c>
      <c r="I120" s="27"/>
      <c r="J120" s="86">
        <v>45000</v>
      </c>
      <c r="K120" s="56">
        <f t="shared" si="5"/>
        <v>44550</v>
      </c>
      <c r="L120" s="56"/>
      <c r="M120" s="29">
        <v>44550</v>
      </c>
      <c r="N120" s="46">
        <v>63</v>
      </c>
      <c r="O120" s="27"/>
      <c r="P120" s="27"/>
      <c r="Q120" s="27"/>
      <c r="R120" s="27"/>
      <c r="S120" s="27"/>
      <c r="T120" s="27"/>
      <c r="U120" s="27"/>
      <c r="V120" s="120"/>
      <c r="W120" s="27"/>
      <c r="X120" s="28" t="s">
        <v>54</v>
      </c>
      <c r="Y120" s="28"/>
      <c r="Z120" s="117">
        <v>44550</v>
      </c>
      <c r="AA120" s="87">
        <f t="shared" si="8"/>
        <v>0</v>
      </c>
      <c r="AB120" s="27"/>
      <c r="AC120" s="28" t="s">
        <v>54</v>
      </c>
      <c r="AD120" s="27"/>
      <c r="AE120" s="35">
        <f t="shared" si="9"/>
        <v>45000</v>
      </c>
      <c r="AF120" s="27"/>
      <c r="AG120" s="27"/>
    </row>
    <row r="121" spans="1:33" ht="38.25" customHeight="1" x14ac:dyDescent="0.25">
      <c r="A121" s="20">
        <v>80</v>
      </c>
      <c r="B121" s="36" t="s">
        <v>180</v>
      </c>
      <c r="C121" s="36" t="s">
        <v>222</v>
      </c>
      <c r="D121" s="41" t="s">
        <v>12</v>
      </c>
      <c r="E121" s="31" t="s">
        <v>25</v>
      </c>
      <c r="F121" s="3"/>
      <c r="G121" s="27"/>
      <c r="H121" s="20" t="s">
        <v>48</v>
      </c>
      <c r="I121" s="27"/>
      <c r="J121" s="86">
        <v>30000</v>
      </c>
      <c r="K121" s="56">
        <f t="shared" si="5"/>
        <v>29700</v>
      </c>
      <c r="L121" s="56"/>
      <c r="M121" s="29">
        <v>29700</v>
      </c>
      <c r="N121" s="46"/>
      <c r="O121" s="27"/>
      <c r="P121" s="27"/>
      <c r="Q121" s="27"/>
      <c r="R121" s="27"/>
      <c r="S121" s="27"/>
      <c r="T121" s="27"/>
      <c r="U121" s="28"/>
      <c r="V121" s="46"/>
      <c r="W121" s="27"/>
      <c r="X121" s="28" t="s">
        <v>54</v>
      </c>
      <c r="Y121" s="28"/>
      <c r="Z121" s="117">
        <v>29700</v>
      </c>
      <c r="AA121" s="87">
        <f t="shared" si="8"/>
        <v>0</v>
      </c>
      <c r="AB121" s="27"/>
      <c r="AC121" s="28" t="s">
        <v>54</v>
      </c>
      <c r="AD121" s="27"/>
      <c r="AE121" s="35">
        <f t="shared" ref="AE121:AE131" si="10">J121</f>
        <v>30000</v>
      </c>
      <c r="AF121" s="27"/>
      <c r="AG121" s="27"/>
    </row>
    <row r="122" spans="1:33" ht="32.25" customHeight="1" x14ac:dyDescent="0.25">
      <c r="A122" s="20">
        <v>81</v>
      </c>
      <c r="B122" s="133" t="s">
        <v>181</v>
      </c>
      <c r="C122" s="1" t="s">
        <v>223</v>
      </c>
      <c r="D122" s="41" t="s">
        <v>12</v>
      </c>
      <c r="E122" s="37" t="s">
        <v>78</v>
      </c>
      <c r="F122" s="3"/>
      <c r="G122" s="27"/>
      <c r="H122" s="20" t="s">
        <v>48</v>
      </c>
      <c r="I122" s="27"/>
      <c r="J122" s="86">
        <v>20000</v>
      </c>
      <c r="K122" s="56">
        <f t="shared" si="5"/>
        <v>19800</v>
      </c>
      <c r="L122" s="56"/>
      <c r="M122" s="29">
        <v>17699.04</v>
      </c>
      <c r="N122" s="46"/>
      <c r="O122" s="27"/>
      <c r="P122" s="27"/>
      <c r="Q122" s="27"/>
      <c r="R122" s="27"/>
      <c r="S122" s="27"/>
      <c r="T122" s="27"/>
      <c r="U122" s="27"/>
      <c r="V122" s="46"/>
      <c r="W122" s="27"/>
      <c r="X122" s="28" t="s">
        <v>54</v>
      </c>
      <c r="Y122" s="28"/>
      <c r="Z122" s="117">
        <v>17699.04</v>
      </c>
      <c r="AA122" s="87">
        <f t="shared" si="8"/>
        <v>2100.9599999999991</v>
      </c>
      <c r="AB122" s="27"/>
      <c r="AC122" s="28" t="s">
        <v>54</v>
      </c>
      <c r="AD122" s="27"/>
      <c r="AE122" s="35">
        <f t="shared" si="10"/>
        <v>20000</v>
      </c>
      <c r="AF122" s="27"/>
      <c r="AG122" s="27"/>
    </row>
    <row r="123" spans="1:33" ht="28.5" customHeight="1" x14ac:dyDescent="0.25">
      <c r="A123" s="20">
        <v>82</v>
      </c>
      <c r="B123" s="133"/>
      <c r="C123" s="30" t="s">
        <v>182</v>
      </c>
      <c r="D123" s="41" t="s">
        <v>12</v>
      </c>
      <c r="E123" s="3" t="s">
        <v>184</v>
      </c>
      <c r="F123" s="3"/>
      <c r="G123" s="27"/>
      <c r="H123" s="20" t="s">
        <v>48</v>
      </c>
      <c r="I123" s="27"/>
      <c r="J123" s="86">
        <v>20000</v>
      </c>
      <c r="K123" s="56">
        <f t="shared" si="5"/>
        <v>19800</v>
      </c>
      <c r="L123" s="56"/>
      <c r="M123" s="29">
        <v>17699.04</v>
      </c>
      <c r="N123" s="46"/>
      <c r="O123" s="27"/>
      <c r="P123" s="27"/>
      <c r="Q123" s="27"/>
      <c r="R123" s="27"/>
      <c r="S123" s="27"/>
      <c r="T123" s="27"/>
      <c r="U123" s="27"/>
      <c r="V123" s="46"/>
      <c r="W123" s="27"/>
      <c r="X123" s="28" t="s">
        <v>54</v>
      </c>
      <c r="Y123" s="28"/>
      <c r="Z123" s="117">
        <v>17699.04</v>
      </c>
      <c r="AA123" s="87">
        <f t="shared" si="8"/>
        <v>2100.9599999999991</v>
      </c>
      <c r="AB123" s="27"/>
      <c r="AC123" s="28" t="s">
        <v>54</v>
      </c>
      <c r="AD123" s="27"/>
      <c r="AE123" s="35">
        <f t="shared" si="10"/>
        <v>20000</v>
      </c>
      <c r="AF123" s="27"/>
      <c r="AG123" s="27"/>
    </row>
    <row r="124" spans="1:33" ht="36" customHeight="1" x14ac:dyDescent="0.25">
      <c r="A124" s="20">
        <v>83</v>
      </c>
      <c r="B124" s="133"/>
      <c r="C124" s="1" t="s">
        <v>183</v>
      </c>
      <c r="D124" s="41" t="s">
        <v>12</v>
      </c>
      <c r="E124" s="1" t="s">
        <v>137</v>
      </c>
      <c r="F124" s="3"/>
      <c r="G124" s="27"/>
      <c r="H124" s="20" t="s">
        <v>48</v>
      </c>
      <c r="I124" s="27"/>
      <c r="J124" s="86">
        <v>20000</v>
      </c>
      <c r="K124" s="56">
        <f t="shared" si="5"/>
        <v>19800</v>
      </c>
      <c r="L124" s="56"/>
      <c r="M124" s="29">
        <v>19800</v>
      </c>
      <c r="N124" s="46"/>
      <c r="O124" s="27"/>
      <c r="P124" s="27"/>
      <c r="Q124" s="27"/>
      <c r="R124" s="27"/>
      <c r="S124" s="27"/>
      <c r="T124" s="27"/>
      <c r="U124" s="27"/>
      <c r="W124" s="27"/>
      <c r="X124" s="28" t="s">
        <v>54</v>
      </c>
      <c r="Y124" s="28"/>
      <c r="Z124" s="117">
        <v>19800</v>
      </c>
      <c r="AA124" s="87">
        <f t="shared" si="8"/>
        <v>0</v>
      </c>
      <c r="AB124" s="27"/>
      <c r="AC124" s="28" t="s">
        <v>54</v>
      </c>
      <c r="AD124" s="27"/>
      <c r="AE124" s="35">
        <f t="shared" si="10"/>
        <v>20000</v>
      </c>
      <c r="AF124" s="27"/>
      <c r="AG124" s="27"/>
    </row>
    <row r="125" spans="1:33" ht="43.5" customHeight="1" x14ac:dyDescent="0.25">
      <c r="A125" s="20">
        <v>84</v>
      </c>
      <c r="B125" s="133"/>
      <c r="C125" s="1" t="s">
        <v>187</v>
      </c>
      <c r="D125" s="41" t="s">
        <v>12</v>
      </c>
      <c r="E125" s="3" t="s">
        <v>185</v>
      </c>
      <c r="F125" s="3"/>
      <c r="G125" s="27"/>
      <c r="H125" s="20" t="s">
        <v>48</v>
      </c>
      <c r="I125" s="27"/>
      <c r="J125" s="86">
        <v>20000</v>
      </c>
      <c r="K125" s="56">
        <f t="shared" si="5"/>
        <v>19800</v>
      </c>
      <c r="L125" s="56"/>
      <c r="M125" s="29">
        <v>19800</v>
      </c>
      <c r="N125" s="46"/>
      <c r="O125" s="27"/>
      <c r="P125" s="27"/>
      <c r="Q125" s="27"/>
      <c r="R125" s="27"/>
      <c r="S125" s="27"/>
      <c r="U125" s="28"/>
      <c r="V125" s="46"/>
      <c r="W125" s="27"/>
      <c r="X125" s="28" t="s">
        <v>54</v>
      </c>
      <c r="Y125" s="28"/>
      <c r="Z125" s="117">
        <v>19800</v>
      </c>
      <c r="AA125" s="87">
        <f t="shared" si="8"/>
        <v>0</v>
      </c>
      <c r="AB125" s="27"/>
      <c r="AC125" s="28" t="s">
        <v>54</v>
      </c>
      <c r="AD125" s="27"/>
      <c r="AE125" s="35">
        <f t="shared" si="10"/>
        <v>20000</v>
      </c>
      <c r="AF125" s="27"/>
      <c r="AG125" s="27"/>
    </row>
    <row r="126" spans="1:33" ht="43.5" customHeight="1" x14ac:dyDescent="0.25">
      <c r="A126" s="20">
        <v>85</v>
      </c>
      <c r="B126" s="133"/>
      <c r="C126" s="30" t="s">
        <v>188</v>
      </c>
      <c r="D126" s="6" t="s">
        <v>13</v>
      </c>
      <c r="E126" s="3" t="s">
        <v>73</v>
      </c>
      <c r="F126" s="3"/>
      <c r="G126" s="27"/>
      <c r="H126" s="20" t="s">
        <v>48</v>
      </c>
      <c r="I126" s="27"/>
      <c r="J126" s="86">
        <v>20000</v>
      </c>
      <c r="K126" s="56">
        <f t="shared" si="5"/>
        <v>19800</v>
      </c>
      <c r="L126" s="56"/>
      <c r="M126" s="29">
        <v>19800</v>
      </c>
      <c r="N126" s="46"/>
      <c r="O126" s="27"/>
      <c r="P126" s="27"/>
      <c r="Q126" s="27"/>
      <c r="R126" s="27"/>
      <c r="S126" s="27"/>
      <c r="T126" s="27"/>
      <c r="U126" s="27"/>
      <c r="V126" s="46"/>
      <c r="W126" s="27"/>
      <c r="X126" s="28" t="s">
        <v>54</v>
      </c>
      <c r="Y126" s="28"/>
      <c r="Z126" s="117">
        <v>19800</v>
      </c>
      <c r="AA126" s="87">
        <f t="shared" si="8"/>
        <v>0</v>
      </c>
      <c r="AB126" s="27"/>
      <c r="AC126" s="28" t="s">
        <v>54</v>
      </c>
      <c r="AD126" s="27"/>
      <c r="AE126" s="35">
        <f t="shared" si="10"/>
        <v>20000</v>
      </c>
      <c r="AF126" s="27"/>
      <c r="AG126" s="27"/>
    </row>
    <row r="127" spans="1:33" ht="42.75" customHeight="1" x14ac:dyDescent="0.25">
      <c r="A127" s="20">
        <v>86</v>
      </c>
      <c r="B127" s="133"/>
      <c r="C127" s="59" t="s">
        <v>189</v>
      </c>
      <c r="D127" s="41" t="s">
        <v>9</v>
      </c>
      <c r="E127" s="1" t="s">
        <v>27</v>
      </c>
      <c r="F127" s="3"/>
      <c r="G127" s="27"/>
      <c r="H127" s="20" t="s">
        <v>48</v>
      </c>
      <c r="I127" s="27"/>
      <c r="J127" s="86">
        <v>50000</v>
      </c>
      <c r="K127" s="56">
        <f t="shared" si="5"/>
        <v>49500</v>
      </c>
      <c r="L127" s="56"/>
      <c r="M127" s="29">
        <v>49500</v>
      </c>
      <c r="N127" s="46"/>
      <c r="O127" s="27"/>
      <c r="P127" s="27"/>
      <c r="Q127" s="27"/>
      <c r="R127" s="27"/>
      <c r="S127" s="27"/>
      <c r="T127" s="27"/>
      <c r="U127" s="28"/>
      <c r="V127" s="46"/>
      <c r="W127" s="27"/>
      <c r="X127" s="28" t="s">
        <v>54</v>
      </c>
      <c r="Y127" s="28"/>
      <c r="Z127" s="117">
        <v>49500</v>
      </c>
      <c r="AA127" s="87">
        <f t="shared" si="8"/>
        <v>0</v>
      </c>
      <c r="AB127" s="27"/>
      <c r="AC127" s="28" t="s">
        <v>54</v>
      </c>
      <c r="AD127" s="27"/>
      <c r="AE127" s="35">
        <f t="shared" si="10"/>
        <v>50000</v>
      </c>
      <c r="AF127" s="27"/>
      <c r="AG127" s="27"/>
    </row>
    <row r="128" spans="1:33" ht="28.5" customHeight="1" x14ac:dyDescent="0.25">
      <c r="A128" s="20">
        <v>87</v>
      </c>
      <c r="B128" s="133"/>
      <c r="C128" s="1" t="s">
        <v>190</v>
      </c>
      <c r="D128" s="41" t="s">
        <v>12</v>
      </c>
      <c r="E128" s="3" t="s">
        <v>82</v>
      </c>
      <c r="F128" s="57"/>
      <c r="G128" s="27"/>
      <c r="H128" s="20" t="s">
        <v>48</v>
      </c>
      <c r="I128" s="27"/>
      <c r="J128" s="86">
        <v>15000</v>
      </c>
      <c r="K128" s="56">
        <f t="shared" si="5"/>
        <v>14850</v>
      </c>
      <c r="L128" s="56"/>
      <c r="M128" s="29">
        <v>14726.88</v>
      </c>
      <c r="N128" s="46"/>
      <c r="O128" s="27"/>
      <c r="P128" s="27"/>
      <c r="Q128" s="27"/>
      <c r="R128" s="27"/>
      <c r="S128" s="27"/>
      <c r="T128" s="27"/>
      <c r="U128" s="27"/>
      <c r="V128" s="46"/>
      <c r="W128" s="27"/>
      <c r="X128" s="28" t="s">
        <v>54</v>
      </c>
      <c r="Y128" s="28"/>
      <c r="Z128" s="117">
        <v>14726.88</v>
      </c>
      <c r="AA128" s="87">
        <f t="shared" si="8"/>
        <v>123.1200000000008</v>
      </c>
      <c r="AB128" s="27"/>
      <c r="AC128" s="28" t="s">
        <v>54</v>
      </c>
      <c r="AD128" s="27"/>
      <c r="AE128" s="35">
        <f t="shared" si="10"/>
        <v>15000</v>
      </c>
      <c r="AF128" s="27"/>
      <c r="AG128" s="27"/>
    </row>
    <row r="129" spans="1:33" ht="28.5" customHeight="1" x14ac:dyDescent="0.25">
      <c r="A129" s="20">
        <v>88</v>
      </c>
      <c r="B129" s="133"/>
      <c r="C129" s="1" t="s">
        <v>191</v>
      </c>
      <c r="D129" s="41" t="s">
        <v>12</v>
      </c>
      <c r="E129" s="3" t="s">
        <v>186</v>
      </c>
      <c r="F129" s="57"/>
      <c r="G129" s="27"/>
      <c r="H129" s="20" t="s">
        <v>48</v>
      </c>
      <c r="I129" s="27"/>
      <c r="J129" s="86">
        <v>15000</v>
      </c>
      <c r="K129" s="56">
        <f t="shared" si="5"/>
        <v>14850</v>
      </c>
      <c r="L129" s="56"/>
      <c r="M129" s="29">
        <v>14850</v>
      </c>
      <c r="N129" s="46"/>
      <c r="O129" s="27"/>
      <c r="P129" s="27"/>
      <c r="Q129" s="27"/>
      <c r="R129" s="27"/>
      <c r="S129" s="27"/>
      <c r="T129" s="27"/>
      <c r="U129" s="27"/>
      <c r="V129" s="46"/>
      <c r="W129" s="27"/>
      <c r="X129" s="28" t="s">
        <v>54</v>
      </c>
      <c r="Y129" s="28"/>
      <c r="Z129" s="117">
        <v>14850</v>
      </c>
      <c r="AA129" s="87">
        <f t="shared" si="8"/>
        <v>0</v>
      </c>
      <c r="AB129" s="27"/>
      <c r="AC129" s="28" t="s">
        <v>54</v>
      </c>
      <c r="AD129" s="27"/>
      <c r="AE129" s="35">
        <f t="shared" si="10"/>
        <v>15000</v>
      </c>
      <c r="AF129" s="27"/>
      <c r="AG129" s="27"/>
    </row>
    <row r="130" spans="1:33" ht="28.5" customHeight="1" x14ac:dyDescent="0.25">
      <c r="A130" s="20">
        <v>89</v>
      </c>
      <c r="B130" s="134"/>
      <c r="C130" s="1" t="s">
        <v>192</v>
      </c>
      <c r="D130" s="41" t="s">
        <v>12</v>
      </c>
      <c r="E130" s="3" t="s">
        <v>73</v>
      </c>
      <c r="F130" s="57"/>
      <c r="G130" s="27"/>
      <c r="H130" s="20" t="s">
        <v>48</v>
      </c>
      <c r="I130" s="27"/>
      <c r="J130" s="86">
        <v>15000</v>
      </c>
      <c r="K130" s="56">
        <f t="shared" si="5"/>
        <v>14850</v>
      </c>
      <c r="L130" s="56"/>
      <c r="M130" s="29">
        <v>14726.88</v>
      </c>
      <c r="N130" s="46"/>
      <c r="O130" s="27"/>
      <c r="P130" s="27"/>
      <c r="Q130" s="27"/>
      <c r="R130" s="27"/>
      <c r="S130" s="27"/>
      <c r="T130" s="27"/>
      <c r="U130" s="27"/>
      <c r="V130" s="46"/>
      <c r="W130" s="27"/>
      <c r="X130" s="28" t="s">
        <v>54</v>
      </c>
      <c r="Y130" s="28"/>
      <c r="Z130" s="117">
        <v>14726.88</v>
      </c>
      <c r="AA130" s="87">
        <f t="shared" si="8"/>
        <v>123.1200000000008</v>
      </c>
      <c r="AB130" s="27"/>
      <c r="AC130" s="28" t="s">
        <v>54</v>
      </c>
      <c r="AD130" s="27"/>
      <c r="AE130" s="35">
        <f t="shared" si="10"/>
        <v>15000</v>
      </c>
      <c r="AF130" s="27"/>
      <c r="AG130" s="27"/>
    </row>
    <row r="131" spans="1:33" ht="28.5" customHeight="1" x14ac:dyDescent="0.25">
      <c r="A131" s="65">
        <v>90</v>
      </c>
      <c r="B131" s="70" t="s">
        <v>225</v>
      </c>
      <c r="C131" s="84" t="s">
        <v>226</v>
      </c>
      <c r="D131" s="41" t="s">
        <v>12</v>
      </c>
      <c r="E131" s="69" t="s">
        <v>25</v>
      </c>
      <c r="F131" s="57"/>
      <c r="G131" s="27"/>
      <c r="H131" s="83" t="s">
        <v>48</v>
      </c>
      <c r="I131" s="27"/>
      <c r="J131" s="86">
        <v>25000</v>
      </c>
      <c r="K131" s="56">
        <f t="shared" si="5"/>
        <v>24750</v>
      </c>
      <c r="L131" s="56"/>
      <c r="M131" s="29">
        <v>24682.32</v>
      </c>
      <c r="N131" s="46"/>
      <c r="O131" s="27"/>
      <c r="P131" s="27"/>
      <c r="Q131" s="27"/>
      <c r="R131" s="27"/>
      <c r="T131" s="27"/>
      <c r="U131" s="28"/>
      <c r="V131" s="46"/>
      <c r="W131" s="27"/>
      <c r="X131" s="28" t="s">
        <v>54</v>
      </c>
      <c r="Y131" s="28"/>
      <c r="Z131" s="117">
        <v>24682.32</v>
      </c>
      <c r="AA131" s="87">
        <f t="shared" si="8"/>
        <v>67.680000000000291</v>
      </c>
      <c r="AB131" s="27"/>
      <c r="AC131" s="28" t="s">
        <v>54</v>
      </c>
      <c r="AD131" s="27"/>
      <c r="AE131" s="35">
        <f t="shared" si="10"/>
        <v>25000</v>
      </c>
      <c r="AF131" s="27"/>
      <c r="AG131" s="27"/>
    </row>
    <row r="132" spans="1:33" ht="15.75" customHeight="1" x14ac:dyDescent="0.25">
      <c r="A132" s="27"/>
      <c r="B132" s="27"/>
      <c r="C132" s="27"/>
      <c r="D132" s="27"/>
      <c r="E132" s="27"/>
      <c r="F132" s="27"/>
      <c r="G132" s="27"/>
      <c r="H132" s="58">
        <f>COUNTA(H38:H131)</f>
        <v>94</v>
      </c>
      <c r="I132" s="27"/>
      <c r="J132" s="56">
        <f>SUM(J38:J131)</f>
        <v>3585000</v>
      </c>
      <c r="K132" s="56">
        <f t="shared" si="5"/>
        <v>3549150</v>
      </c>
      <c r="L132" s="56"/>
      <c r="M132" s="56">
        <f>SUM(M38:M131)</f>
        <v>3495260.44</v>
      </c>
      <c r="N132" s="46"/>
      <c r="O132" s="27">
        <f t="shared" ref="O132:X132" si="11">COUNTA(O38:O131)</f>
        <v>0</v>
      </c>
      <c r="P132" s="27">
        <f t="shared" si="11"/>
        <v>0</v>
      </c>
      <c r="Q132" s="27">
        <f t="shared" si="11"/>
        <v>0</v>
      </c>
      <c r="R132" s="27">
        <f t="shared" si="11"/>
        <v>0</v>
      </c>
      <c r="S132" s="27">
        <f t="shared" si="11"/>
        <v>0</v>
      </c>
      <c r="T132" s="27">
        <f t="shared" si="11"/>
        <v>0</v>
      </c>
      <c r="U132" s="27">
        <f t="shared" si="11"/>
        <v>0</v>
      </c>
      <c r="V132" s="27">
        <f t="shared" si="11"/>
        <v>0</v>
      </c>
      <c r="W132" s="27">
        <f t="shared" si="11"/>
        <v>0</v>
      </c>
      <c r="X132" s="27">
        <f t="shared" si="11"/>
        <v>94</v>
      </c>
      <c r="Y132" s="27"/>
      <c r="Z132" s="27"/>
      <c r="AA132" s="27">
        <f>COUNTA(AA38:AA49)</f>
        <v>12</v>
      </c>
      <c r="AB132" s="27"/>
      <c r="AC132" s="27">
        <f>COUNTA(AC38:AC131)</f>
        <v>94</v>
      </c>
      <c r="AD132" s="27">
        <f>COUNTA(AD38:AD131)</f>
        <v>0</v>
      </c>
      <c r="AE132" s="35">
        <f>SUM(AE38:AE131)</f>
        <v>3585000</v>
      </c>
      <c r="AF132" s="35">
        <f>SUM(AF38:AF128)</f>
        <v>0</v>
      </c>
      <c r="AG132" s="27"/>
    </row>
    <row r="133" spans="1:33" ht="15.75" customHeight="1" x14ac:dyDescent="0.25">
      <c r="A133" s="27"/>
      <c r="B133" s="27"/>
      <c r="C133" s="27"/>
      <c r="D133" s="27"/>
      <c r="E133" s="27"/>
      <c r="F133" s="27"/>
      <c r="G133" s="27"/>
      <c r="H133" s="60">
        <f>H36+H132</f>
        <v>120</v>
      </c>
      <c r="I133" s="3"/>
      <c r="J133" s="61">
        <f>J36+J132</f>
        <v>8650000</v>
      </c>
      <c r="K133" s="61">
        <f>K36+K132</f>
        <v>8466455.3325242717</v>
      </c>
      <c r="L133" s="61"/>
      <c r="M133" s="61">
        <f>M36+M132</f>
        <v>8376108.7600000016</v>
      </c>
      <c r="N133" s="62"/>
      <c r="O133" s="2">
        <f t="shared" ref="O133:X133" si="12">O36+O132</f>
        <v>0</v>
      </c>
      <c r="P133" s="2">
        <f t="shared" si="12"/>
        <v>0</v>
      </c>
      <c r="Q133" s="2">
        <f t="shared" si="12"/>
        <v>0</v>
      </c>
      <c r="R133" s="2">
        <f t="shared" si="12"/>
        <v>0</v>
      </c>
      <c r="S133" s="2">
        <f t="shared" si="12"/>
        <v>0</v>
      </c>
      <c r="T133" s="2">
        <f t="shared" si="12"/>
        <v>0</v>
      </c>
      <c r="U133" s="2">
        <f t="shared" si="12"/>
        <v>0</v>
      </c>
      <c r="V133" s="2">
        <f t="shared" si="12"/>
        <v>0</v>
      </c>
      <c r="W133" s="2">
        <f t="shared" si="12"/>
        <v>0</v>
      </c>
      <c r="X133" s="2">
        <f t="shared" si="12"/>
        <v>120</v>
      </c>
      <c r="Y133" s="2"/>
      <c r="Z133" s="2"/>
      <c r="AA133" s="3">
        <f>AA36+AA132</f>
        <v>36469.012524270453</v>
      </c>
      <c r="AB133" s="27"/>
      <c r="AC133" s="2">
        <f>AC36+AC132</f>
        <v>116</v>
      </c>
      <c r="AD133" s="2">
        <f>AD36+AD132</f>
        <v>4</v>
      </c>
      <c r="AE133" s="35">
        <f>AE36+AE132</f>
        <v>7635000</v>
      </c>
      <c r="AF133" s="35">
        <f>AF36+AF132</f>
        <v>1015000</v>
      </c>
      <c r="AG133" s="35">
        <f>AE133+AF133</f>
        <v>8650000</v>
      </c>
    </row>
    <row r="135" spans="1:33" x14ac:dyDescent="0.25">
      <c r="J135" s="124"/>
      <c r="K135" s="124">
        <f>J132-K132</f>
        <v>35850</v>
      </c>
      <c r="L135" s="124"/>
      <c r="M135" s="124">
        <f>K132-M132</f>
        <v>53889.560000000056</v>
      </c>
      <c r="AA135" s="124">
        <f>SUM(AA38:AA131)</f>
        <v>53889.56</v>
      </c>
    </row>
    <row r="137" spans="1:33" ht="15" customHeight="1" x14ac:dyDescent="0.25">
      <c r="J137" s="124">
        <f>J132*0.01</f>
        <v>35850</v>
      </c>
    </row>
    <row r="138" spans="1:33" ht="48.75" customHeight="1" x14ac:dyDescent="0.25"/>
    <row r="139" spans="1:33" ht="15" customHeight="1" x14ac:dyDescent="0.25"/>
    <row r="140" spans="1:33" ht="15" customHeight="1" x14ac:dyDescent="0.25"/>
    <row r="141" spans="1:33" ht="15" customHeight="1" x14ac:dyDescent="0.25"/>
    <row r="142" spans="1:33" ht="15" customHeight="1" x14ac:dyDescent="0.25">
      <c r="E142" s="45"/>
      <c r="H142" s="45"/>
    </row>
    <row r="143" spans="1:33" ht="15" customHeight="1" x14ac:dyDescent="0.25">
      <c r="E143" s="45"/>
      <c r="H143" s="45"/>
    </row>
  </sheetData>
  <mergeCells count="47">
    <mergeCell ref="AG6:AG8"/>
    <mergeCell ref="AA1:AB1"/>
    <mergeCell ref="C4:G4"/>
    <mergeCell ref="A2:X2"/>
    <mergeCell ref="A3:B4"/>
    <mergeCell ref="P7:S7"/>
    <mergeCell ref="AA6:AA8"/>
    <mergeCell ref="D6:D8"/>
    <mergeCell ref="K6:K8"/>
    <mergeCell ref="M6:M8"/>
    <mergeCell ref="N6:N8"/>
    <mergeCell ref="I6:J6"/>
    <mergeCell ref="I7:I8"/>
    <mergeCell ref="J7:J8"/>
    <mergeCell ref="T7:T8"/>
    <mergeCell ref="AB6:AB8"/>
    <mergeCell ref="Y6:Y8"/>
    <mergeCell ref="AF6:AF8"/>
    <mergeCell ref="C6:C8"/>
    <mergeCell ref="E6:F6"/>
    <mergeCell ref="G6:G8"/>
    <mergeCell ref="H6:H8"/>
    <mergeCell ref="O7:O8"/>
    <mergeCell ref="U7:U8"/>
    <mergeCell ref="AC6:AC8"/>
    <mergeCell ref="AD6:AD8"/>
    <mergeCell ref="AE6:AE8"/>
    <mergeCell ref="F7:F8"/>
    <mergeCell ref="W7:W8"/>
    <mergeCell ref="X7:X8"/>
    <mergeCell ref="O6:X6"/>
    <mergeCell ref="B58:B120"/>
    <mergeCell ref="B122:B130"/>
    <mergeCell ref="A1:X1"/>
    <mergeCell ref="C3:G3"/>
    <mergeCell ref="B16:B17"/>
    <mergeCell ref="B13:B14"/>
    <mergeCell ref="A6:A8"/>
    <mergeCell ref="B6:B8"/>
    <mergeCell ref="V7:V8"/>
    <mergeCell ref="B10:B12"/>
    <mergeCell ref="E7:E8"/>
    <mergeCell ref="B18:B31"/>
    <mergeCell ref="B32:B34"/>
    <mergeCell ref="B39:B40"/>
    <mergeCell ref="B41:B48"/>
    <mergeCell ref="B50:B55"/>
  </mergeCells>
  <pageMargins left="0.25" right="0.17" top="0.46" bottom="0.25" header="0.3" footer="0.3"/>
  <pageSetup paperSize="5" orientation="landscape" r:id="rId1"/>
  <ignoredErrors>
    <ignoredError sqref="K132 K14 K20 K12 K25 K33 K2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DCB MONTHLY PROGRESS</vt:lpstr>
      <vt:lpstr>'DCB MONTHLY PROGRESS'!Print_Area</vt:lpstr>
      <vt:lpstr>'DCB MONTHLY PROGRESS'!Print_Titles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devnet</dc:creator>
  <cp:lastModifiedBy>RTI</cp:lastModifiedBy>
  <cp:lastPrinted>2022-01-20T10:24:34Z</cp:lastPrinted>
  <dcterms:created xsi:type="dcterms:W3CDTF">2021-08-11T05:59:47Z</dcterms:created>
  <dcterms:modified xsi:type="dcterms:W3CDTF">2022-02-01T04:16:25Z</dcterms:modified>
</cp:coreProperties>
</file>